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unimi2013-my.sharepoint.com/personal/sebastian_brocco_unimi_it/Documents/USEFOL/HWP/"/>
    </mc:Choice>
  </mc:AlternateContent>
  <xr:revisionPtr revIDLastSave="4" documentId="13_ncr:1_{CB3EF377-323F-4E9D-A31E-5E68C4958DE5}" xr6:coauthVersionLast="47" xr6:coauthVersionMax="47" xr10:uidLastSave="{E81A3049-14B1-4D04-88C3-FAA6476E8782}"/>
  <bookViews>
    <workbookView xWindow="-108" yWindow="-108" windowWidth="23256" windowHeight="12576" xr2:uid="{00000000-000D-0000-FFFF-FFFF00000000}"/>
  </bookViews>
  <sheets>
    <sheet name="Inserire dati" sheetId="2" r:id="rId1"/>
    <sheet name="Calcoli" sheetId="1" r:id="rId2"/>
    <sheet name="Spiegazione formul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2" l="1"/>
  <c r="M7" i="2"/>
  <c r="M8" i="2"/>
  <c r="M9" i="2"/>
  <c r="M10" i="2"/>
  <c r="M11" i="2"/>
  <c r="M12" i="2"/>
  <c r="O12" i="2" s="1"/>
  <c r="M13" i="2"/>
  <c r="M14" i="2"/>
  <c r="M15" i="2"/>
  <c r="M16" i="2"/>
  <c r="M17" i="2"/>
  <c r="M18" i="2"/>
  <c r="M19" i="2"/>
  <c r="M20" i="2"/>
  <c r="M21" i="2"/>
  <c r="M22" i="2"/>
  <c r="M23" i="2"/>
  <c r="M24" i="2"/>
  <c r="O24" i="2" s="1"/>
  <c r="M25" i="2"/>
  <c r="M26" i="2"/>
  <c r="M27" i="2"/>
  <c r="M28" i="2"/>
  <c r="M29" i="2"/>
  <c r="M30" i="2"/>
  <c r="M31" i="2"/>
  <c r="M32" i="2"/>
  <c r="M5" i="2"/>
  <c r="O11" i="2"/>
  <c r="O23" i="2"/>
  <c r="C33" i="2"/>
  <c r="E33" i="2"/>
  <c r="F33" i="2"/>
  <c r="L33" i="2"/>
  <c r="B33" i="2"/>
  <c r="L5" i="2"/>
  <c r="D27" i="2"/>
  <c r="D10" i="2"/>
  <c r="K4" i="2"/>
  <c r="I3" i="2"/>
  <c r="I4" i="2"/>
  <c r="I2" i="2"/>
  <c r="H2" i="2"/>
  <c r="O22" i="2"/>
  <c r="N6" i="2"/>
  <c r="O6" i="2" s="1"/>
  <c r="N7" i="2"/>
  <c r="O7" i="2" s="1"/>
  <c r="N8" i="2"/>
  <c r="N9" i="2"/>
  <c r="N10" i="2"/>
  <c r="N11" i="2"/>
  <c r="N12" i="2"/>
  <c r="N13" i="2"/>
  <c r="N14" i="2"/>
  <c r="N15" i="2"/>
  <c r="N16" i="2"/>
  <c r="N17" i="2"/>
  <c r="N18" i="2"/>
  <c r="N19" i="2"/>
  <c r="N20" i="2"/>
  <c r="N21" i="2"/>
  <c r="N22" i="2"/>
  <c r="N23" i="2"/>
  <c r="N24" i="2"/>
  <c r="N25" i="2"/>
  <c r="N26" i="2"/>
  <c r="N27" i="2"/>
  <c r="N28" i="2"/>
  <c r="N29" i="2"/>
  <c r="N30" i="2"/>
  <c r="N31" i="2"/>
  <c r="N32" i="2"/>
  <c r="N2" i="2"/>
  <c r="O2" i="2" s="1"/>
  <c r="N3" i="2"/>
  <c r="O3" i="2" s="1"/>
  <c r="N4" i="2"/>
  <c r="O4" i="2" s="1"/>
  <c r="M2" i="2"/>
  <c r="M3" i="2"/>
  <c r="M4" i="2"/>
  <c r="N5" i="2"/>
  <c r="G5" i="2"/>
  <c r="G3" i="2"/>
  <c r="G4" i="2"/>
  <c r="G6" i="2"/>
  <c r="G7" i="2"/>
  <c r="G8" i="2"/>
  <c r="G9" i="2"/>
  <c r="G10" i="2"/>
  <c r="G11" i="2"/>
  <c r="G12" i="2"/>
  <c r="G13" i="2"/>
  <c r="G14" i="2"/>
  <c r="G33" i="2" s="1"/>
  <c r="G15" i="2"/>
  <c r="G16" i="2"/>
  <c r="G17" i="2"/>
  <c r="G18" i="2"/>
  <c r="G19" i="2"/>
  <c r="G20" i="2"/>
  <c r="G21" i="2"/>
  <c r="G22" i="2"/>
  <c r="G23" i="2"/>
  <c r="G24" i="2"/>
  <c r="G25" i="2"/>
  <c r="G26" i="2"/>
  <c r="G27" i="2"/>
  <c r="G28" i="2"/>
  <c r="G29" i="2"/>
  <c r="G30" i="2"/>
  <c r="G31" i="2"/>
  <c r="G32" i="2"/>
  <c r="G2" i="2"/>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5" i="1"/>
  <c r="B5" i="1"/>
  <c r="F3" i="2"/>
  <c r="L3" i="2" s="1"/>
  <c r="F4" i="2"/>
  <c r="L4" i="2" s="1"/>
  <c r="F5" i="2"/>
  <c r="F6" i="2"/>
  <c r="L6" i="2" s="1"/>
  <c r="F7" i="2"/>
  <c r="L7" i="2" s="1"/>
  <c r="F8" i="2"/>
  <c r="L8" i="2" s="1"/>
  <c r="F9" i="2"/>
  <c r="L9" i="2" s="1"/>
  <c r="F10" i="2"/>
  <c r="L10" i="2" s="1"/>
  <c r="F11" i="2"/>
  <c r="L11" i="2" s="1"/>
  <c r="F12" i="2"/>
  <c r="L12" i="2" s="1"/>
  <c r="F13" i="2"/>
  <c r="L13" i="2" s="1"/>
  <c r="F14" i="2"/>
  <c r="L14" i="2" s="1"/>
  <c r="F15" i="2"/>
  <c r="L15" i="2" s="1"/>
  <c r="F16" i="2"/>
  <c r="L16" i="2" s="1"/>
  <c r="F17" i="2"/>
  <c r="L17" i="2" s="1"/>
  <c r="F18" i="2"/>
  <c r="L18" i="2" s="1"/>
  <c r="F19" i="2"/>
  <c r="L19" i="2" s="1"/>
  <c r="F20" i="2"/>
  <c r="L20" i="2" s="1"/>
  <c r="F21" i="2"/>
  <c r="L21" i="2" s="1"/>
  <c r="F22" i="2"/>
  <c r="L22" i="2" s="1"/>
  <c r="F23" i="2"/>
  <c r="L23" i="2" s="1"/>
  <c r="F24" i="2"/>
  <c r="L24" i="2" s="1"/>
  <c r="F25" i="2"/>
  <c r="L25" i="2" s="1"/>
  <c r="F26" i="2"/>
  <c r="L26" i="2" s="1"/>
  <c r="F27" i="2"/>
  <c r="L27" i="2" s="1"/>
  <c r="F28" i="2"/>
  <c r="L28" i="2" s="1"/>
  <c r="F29" i="2"/>
  <c r="L29" i="2" s="1"/>
  <c r="F30" i="2"/>
  <c r="L30" i="2" s="1"/>
  <c r="F31" i="2"/>
  <c r="L31" i="2" s="1"/>
  <c r="F32" i="2"/>
  <c r="L32" i="2" s="1"/>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D3" i="2"/>
  <c r="K3" i="2" s="1"/>
  <c r="D4" i="2"/>
  <c r="D5" i="2"/>
  <c r="D6" i="2"/>
  <c r="D7" i="2"/>
  <c r="D8" i="2"/>
  <c r="K8" i="2" s="1"/>
  <c r="D9" i="2"/>
  <c r="K9" i="2" s="1"/>
  <c r="D11" i="2"/>
  <c r="D12" i="2"/>
  <c r="D13" i="2"/>
  <c r="D14" i="2"/>
  <c r="D33" i="2" s="1"/>
  <c r="D15" i="2"/>
  <c r="K15" i="2" s="1"/>
  <c r="D16" i="2"/>
  <c r="K16" i="2" s="1"/>
  <c r="D17" i="2"/>
  <c r="D18" i="2"/>
  <c r="D19" i="2"/>
  <c r="D20" i="2"/>
  <c r="D21" i="2"/>
  <c r="D22" i="2"/>
  <c r="D23" i="2"/>
  <c r="D24" i="2"/>
  <c r="D25" i="2"/>
  <c r="D26" i="2"/>
  <c r="D28" i="2"/>
  <c r="K28" i="2" s="1"/>
  <c r="D29" i="2"/>
  <c r="K29" i="2" s="1"/>
  <c r="D30" i="2"/>
  <c r="K30" i="2" s="1"/>
  <c r="D31" i="2"/>
  <c r="K31" i="2" s="1"/>
  <c r="D32" i="2"/>
  <c r="D2" i="2"/>
  <c r="F2" i="2"/>
  <c r="L2" i="2" s="1"/>
  <c r="E2" i="2"/>
  <c r="W20" i="2"/>
  <c r="W13" i="2"/>
  <c r="O9" i="2" l="1"/>
  <c r="O28" i="2"/>
  <c r="O15" i="2"/>
  <c r="O16" i="2"/>
  <c r="O8" i="2"/>
  <c r="M33" i="2"/>
  <c r="O13" i="2"/>
  <c r="O10" i="2"/>
  <c r="O25" i="2"/>
  <c r="O32" i="2"/>
  <c r="O30" i="2"/>
  <c r="O18" i="2"/>
  <c r="O26" i="2"/>
  <c r="O20" i="2"/>
  <c r="O29" i="2"/>
  <c r="O21" i="2"/>
  <c r="O31" i="2"/>
  <c r="O19" i="2"/>
  <c r="O14" i="2"/>
  <c r="N33" i="2"/>
  <c r="K17" i="2"/>
  <c r="O17" i="2"/>
  <c r="O27" i="2"/>
  <c r="O5" i="2"/>
  <c r="K10" i="2"/>
  <c r="K27" i="2"/>
  <c r="K11" i="2"/>
  <c r="K22" i="2"/>
  <c r="K23" i="2"/>
  <c r="K32" i="2"/>
  <c r="K21" i="2"/>
  <c r="K19" i="2"/>
  <c r="K18" i="2"/>
  <c r="K25" i="2"/>
  <c r="K12" i="2"/>
  <c r="K20" i="2"/>
  <c r="K5" i="2"/>
  <c r="K7" i="2"/>
  <c r="K6" i="2"/>
  <c r="K14" i="2"/>
  <c r="K33" i="2" s="1"/>
  <c r="K13" i="2"/>
  <c r="K26" i="2"/>
  <c r="K24" i="2"/>
  <c r="K2" i="2"/>
  <c r="D8" i="1"/>
  <c r="D9" i="1"/>
  <c r="D10" i="1"/>
  <c r="D11" i="1"/>
  <c r="D14" i="1"/>
  <c r="D15" i="1"/>
  <c r="D16" i="1"/>
  <c r="D17" i="1"/>
  <c r="D20" i="1"/>
  <c r="D21" i="1"/>
  <c r="D22" i="1"/>
  <c r="D23" i="1"/>
  <c r="D26" i="1"/>
  <c r="D27" i="1"/>
  <c r="D28" i="1"/>
  <c r="D29" i="1"/>
  <c r="D32" i="1"/>
  <c r="D33" i="1"/>
  <c r="D34" i="1"/>
  <c r="D35" i="1"/>
  <c r="D38" i="1"/>
  <c r="D39" i="1"/>
  <c r="D40" i="1"/>
  <c r="D41" i="1"/>
  <c r="D44" i="1"/>
  <c r="J3" i="2"/>
  <c r="J2" i="2"/>
  <c r="B6" i="1"/>
  <c r="C6" i="1"/>
  <c r="D6" i="1"/>
  <c r="E6" i="1"/>
  <c r="Z6" i="1" s="1"/>
  <c r="AE6" i="1" s="1"/>
  <c r="F6" i="1"/>
  <c r="AA6" i="1" s="1"/>
  <c r="G6" i="1"/>
  <c r="AB6" i="1" s="1"/>
  <c r="H6" i="1"/>
  <c r="B7" i="1"/>
  <c r="C7" i="1"/>
  <c r="D7" i="1"/>
  <c r="E7" i="1"/>
  <c r="Z7" i="1" s="1"/>
  <c r="F7" i="1"/>
  <c r="AA7" i="1" s="1"/>
  <c r="AF7" i="1" s="1"/>
  <c r="G7" i="1"/>
  <c r="AB7" i="1" s="1"/>
  <c r="AG7" i="1" s="1"/>
  <c r="H7" i="1"/>
  <c r="B8" i="1"/>
  <c r="C8" i="1"/>
  <c r="E8" i="1"/>
  <c r="Z8" i="1" s="1"/>
  <c r="F8" i="1"/>
  <c r="AA8" i="1" s="1"/>
  <c r="G8" i="1"/>
  <c r="AB8" i="1" s="1"/>
  <c r="AG8" i="1" s="1"/>
  <c r="H8" i="1"/>
  <c r="B9" i="1"/>
  <c r="C9" i="1"/>
  <c r="E9" i="1"/>
  <c r="Z9" i="1" s="1"/>
  <c r="F9" i="1"/>
  <c r="AA9" i="1" s="1"/>
  <c r="AF9" i="1" s="1"/>
  <c r="G9" i="1"/>
  <c r="AB9" i="1" s="1"/>
  <c r="AG9" i="1" s="1"/>
  <c r="H9" i="1"/>
  <c r="B10" i="1"/>
  <c r="C10" i="1"/>
  <c r="E10" i="1"/>
  <c r="Z10" i="1" s="1"/>
  <c r="AE10" i="1" s="1"/>
  <c r="F10" i="1"/>
  <c r="AA10" i="1" s="1"/>
  <c r="AF10" i="1" s="1"/>
  <c r="G10" i="1"/>
  <c r="AB10" i="1" s="1"/>
  <c r="AG10" i="1" s="1"/>
  <c r="H10" i="1"/>
  <c r="B11" i="1"/>
  <c r="C11" i="1"/>
  <c r="E11" i="1"/>
  <c r="Z11" i="1" s="1"/>
  <c r="AE11" i="1" s="1"/>
  <c r="F11" i="1"/>
  <c r="AA11" i="1" s="1"/>
  <c r="G11" i="1"/>
  <c r="AB11" i="1" s="1"/>
  <c r="AG11" i="1" s="1"/>
  <c r="H11" i="1"/>
  <c r="B12" i="1"/>
  <c r="C12" i="1"/>
  <c r="D12" i="1"/>
  <c r="E12" i="1"/>
  <c r="Z12" i="1" s="1"/>
  <c r="F12" i="1"/>
  <c r="AA12" i="1" s="1"/>
  <c r="G12" i="1"/>
  <c r="AB12" i="1" s="1"/>
  <c r="AG12" i="1" s="1"/>
  <c r="H12" i="1"/>
  <c r="B13" i="1"/>
  <c r="C13" i="1"/>
  <c r="D13" i="1"/>
  <c r="E13" i="1"/>
  <c r="Z13" i="1" s="1"/>
  <c r="F13" i="1"/>
  <c r="AA13" i="1" s="1"/>
  <c r="AF13" i="1" s="1"/>
  <c r="G13" i="1"/>
  <c r="AB13" i="1" s="1"/>
  <c r="AG13" i="1" s="1"/>
  <c r="H13" i="1"/>
  <c r="B14" i="1"/>
  <c r="C14" i="1"/>
  <c r="E14" i="1"/>
  <c r="Z14" i="1" s="1"/>
  <c r="AE14" i="1" s="1"/>
  <c r="F14" i="1"/>
  <c r="AA14" i="1" s="1"/>
  <c r="AF14" i="1" s="1"/>
  <c r="G14" i="1"/>
  <c r="AB14" i="1" s="1"/>
  <c r="AG14" i="1" s="1"/>
  <c r="H14" i="1"/>
  <c r="B15" i="1"/>
  <c r="C15" i="1"/>
  <c r="E15" i="1"/>
  <c r="Z15" i="1" s="1"/>
  <c r="F15" i="1"/>
  <c r="AA15" i="1" s="1"/>
  <c r="G15" i="1"/>
  <c r="AB15" i="1" s="1"/>
  <c r="AG15" i="1" s="1"/>
  <c r="H15" i="1"/>
  <c r="B16" i="1"/>
  <c r="C16" i="1"/>
  <c r="E16" i="1"/>
  <c r="Z16" i="1" s="1"/>
  <c r="F16" i="1"/>
  <c r="AA16" i="1" s="1"/>
  <c r="AF16" i="1" s="1"/>
  <c r="G16" i="1"/>
  <c r="AB16" i="1" s="1"/>
  <c r="AG16" i="1" s="1"/>
  <c r="H16" i="1"/>
  <c r="B17" i="1"/>
  <c r="C17" i="1"/>
  <c r="E17" i="1"/>
  <c r="Z17" i="1" s="1"/>
  <c r="AE17" i="1" s="1"/>
  <c r="F17" i="1"/>
  <c r="AA17" i="1" s="1"/>
  <c r="G17" i="1"/>
  <c r="AB17" i="1" s="1"/>
  <c r="H17" i="1"/>
  <c r="B18" i="1"/>
  <c r="C18" i="1"/>
  <c r="D18" i="1"/>
  <c r="E18" i="1"/>
  <c r="Z18" i="1" s="1"/>
  <c r="F18" i="1"/>
  <c r="AA18" i="1" s="1"/>
  <c r="AF18" i="1" s="1"/>
  <c r="G18" i="1"/>
  <c r="AB18" i="1" s="1"/>
  <c r="AG18" i="1" s="1"/>
  <c r="H18" i="1"/>
  <c r="B19" i="1"/>
  <c r="C19" i="1"/>
  <c r="D19" i="1"/>
  <c r="E19" i="1"/>
  <c r="Z19" i="1" s="1"/>
  <c r="AE19" i="1" s="1"/>
  <c r="F19" i="1"/>
  <c r="AA19" i="1" s="1"/>
  <c r="AF19" i="1" s="1"/>
  <c r="G19" i="1"/>
  <c r="AB19" i="1" s="1"/>
  <c r="AG19" i="1" s="1"/>
  <c r="H19" i="1"/>
  <c r="B20" i="1"/>
  <c r="C20" i="1"/>
  <c r="E20" i="1"/>
  <c r="Z20" i="1" s="1"/>
  <c r="AE20" i="1" s="1"/>
  <c r="F20" i="1"/>
  <c r="AA20" i="1" s="1"/>
  <c r="G20" i="1"/>
  <c r="AB20" i="1" s="1"/>
  <c r="AG20" i="1" s="1"/>
  <c r="H20" i="1"/>
  <c r="B21" i="1"/>
  <c r="C21" i="1"/>
  <c r="E21" i="1"/>
  <c r="Z21" i="1" s="1"/>
  <c r="F21" i="1"/>
  <c r="AA21" i="1" s="1"/>
  <c r="AF21" i="1" s="1"/>
  <c r="G21" i="1"/>
  <c r="AB21" i="1" s="1"/>
  <c r="H21" i="1"/>
  <c r="B22" i="1"/>
  <c r="C22" i="1"/>
  <c r="E22" i="1"/>
  <c r="Z22" i="1" s="1"/>
  <c r="AE22" i="1" s="1"/>
  <c r="F22" i="1"/>
  <c r="AA22" i="1" s="1"/>
  <c r="AF22" i="1" s="1"/>
  <c r="G22" i="1"/>
  <c r="AB22" i="1" s="1"/>
  <c r="AG22" i="1" s="1"/>
  <c r="H22" i="1"/>
  <c r="B23" i="1"/>
  <c r="C23" i="1"/>
  <c r="E23" i="1"/>
  <c r="Z23" i="1" s="1"/>
  <c r="F23" i="1"/>
  <c r="AA23" i="1" s="1"/>
  <c r="G23" i="1"/>
  <c r="AB23" i="1" s="1"/>
  <c r="H23" i="1"/>
  <c r="B24" i="1"/>
  <c r="C24" i="1"/>
  <c r="D24" i="1"/>
  <c r="E24" i="1"/>
  <c r="Z24" i="1" s="1"/>
  <c r="F24" i="1"/>
  <c r="AA24" i="1" s="1"/>
  <c r="G24" i="1"/>
  <c r="AB24" i="1" s="1"/>
  <c r="AG24" i="1" s="1"/>
  <c r="H24" i="1"/>
  <c r="B25" i="1"/>
  <c r="C25" i="1"/>
  <c r="D25" i="1"/>
  <c r="E25" i="1"/>
  <c r="Z25" i="1" s="1"/>
  <c r="AE25" i="1" s="1"/>
  <c r="F25" i="1"/>
  <c r="AA25" i="1" s="1"/>
  <c r="AF25" i="1" s="1"/>
  <c r="G25" i="1"/>
  <c r="AB25" i="1" s="1"/>
  <c r="AG25" i="1" s="1"/>
  <c r="H25" i="1"/>
  <c r="B26" i="1"/>
  <c r="C26" i="1"/>
  <c r="E26" i="1"/>
  <c r="Z26" i="1" s="1"/>
  <c r="F26" i="1"/>
  <c r="AA26" i="1" s="1"/>
  <c r="G26" i="1"/>
  <c r="AB26" i="1" s="1"/>
  <c r="AG26" i="1" s="1"/>
  <c r="H26" i="1"/>
  <c r="B27" i="1"/>
  <c r="C27" i="1"/>
  <c r="E27" i="1"/>
  <c r="Z27" i="1" s="1"/>
  <c r="F27" i="1"/>
  <c r="AA27" i="1" s="1"/>
  <c r="G27" i="1"/>
  <c r="AB27" i="1" s="1"/>
  <c r="AG27" i="1" s="1"/>
  <c r="H27" i="1"/>
  <c r="B28" i="1"/>
  <c r="C28" i="1"/>
  <c r="E28" i="1"/>
  <c r="Z28" i="1" s="1"/>
  <c r="AE28" i="1" s="1"/>
  <c r="F28" i="1"/>
  <c r="AA28" i="1" s="1"/>
  <c r="G28" i="1"/>
  <c r="AB28" i="1" s="1"/>
  <c r="H28" i="1"/>
  <c r="B29" i="1"/>
  <c r="C29" i="1"/>
  <c r="E29" i="1"/>
  <c r="Z29" i="1" s="1"/>
  <c r="F29" i="1"/>
  <c r="AA29" i="1" s="1"/>
  <c r="AF29" i="1" s="1"/>
  <c r="G29" i="1"/>
  <c r="AB29" i="1" s="1"/>
  <c r="AG29" i="1" s="1"/>
  <c r="H29" i="1"/>
  <c r="B30" i="1"/>
  <c r="C30" i="1"/>
  <c r="D30" i="1"/>
  <c r="E30" i="1"/>
  <c r="Z30" i="1" s="1"/>
  <c r="F30" i="1"/>
  <c r="AA30" i="1" s="1"/>
  <c r="AF30" i="1" s="1"/>
  <c r="G30" i="1"/>
  <c r="AB30" i="1" s="1"/>
  <c r="AG30" i="1" s="1"/>
  <c r="H30" i="1"/>
  <c r="B31" i="1"/>
  <c r="C31" i="1"/>
  <c r="D31" i="1"/>
  <c r="E31" i="1"/>
  <c r="Z31" i="1" s="1"/>
  <c r="F31" i="1"/>
  <c r="AA31" i="1" s="1"/>
  <c r="AF31" i="1" s="1"/>
  <c r="G31" i="1"/>
  <c r="AB31" i="1" s="1"/>
  <c r="AG31" i="1" s="1"/>
  <c r="H31" i="1"/>
  <c r="B32" i="1"/>
  <c r="C32" i="1"/>
  <c r="E32" i="1"/>
  <c r="Z32" i="1" s="1"/>
  <c r="F32" i="1"/>
  <c r="AA32" i="1" s="1"/>
  <c r="AF32" i="1" s="1"/>
  <c r="G32" i="1"/>
  <c r="AB32" i="1" s="1"/>
  <c r="AG32" i="1" s="1"/>
  <c r="H32" i="1"/>
  <c r="B33" i="1"/>
  <c r="C33" i="1"/>
  <c r="E33" i="1"/>
  <c r="Z33" i="1" s="1"/>
  <c r="F33" i="1"/>
  <c r="AA33" i="1" s="1"/>
  <c r="G33" i="1"/>
  <c r="AB33" i="1" s="1"/>
  <c r="AG33" i="1" s="1"/>
  <c r="H33" i="1"/>
  <c r="B34" i="1"/>
  <c r="C34" i="1"/>
  <c r="E34" i="1"/>
  <c r="Z34" i="1" s="1"/>
  <c r="F34" i="1"/>
  <c r="AA34" i="1" s="1"/>
  <c r="AF34" i="1" s="1"/>
  <c r="G34" i="1"/>
  <c r="AB34" i="1" s="1"/>
  <c r="AG34" i="1" s="1"/>
  <c r="H34" i="1"/>
  <c r="B35" i="1"/>
  <c r="C35" i="1"/>
  <c r="E35" i="1"/>
  <c r="Z35" i="1" s="1"/>
  <c r="F35" i="1"/>
  <c r="AA35" i="1" s="1"/>
  <c r="G35" i="1"/>
  <c r="AB35" i="1" s="1"/>
  <c r="AG35" i="1" s="1"/>
  <c r="H35" i="1"/>
  <c r="B36" i="1"/>
  <c r="C36" i="1"/>
  <c r="D36" i="1"/>
  <c r="E36" i="1"/>
  <c r="Z36" i="1" s="1"/>
  <c r="F36" i="1"/>
  <c r="AA36" i="1" s="1"/>
  <c r="AF36" i="1" s="1"/>
  <c r="G36" i="1"/>
  <c r="AB36" i="1" s="1"/>
  <c r="H36" i="1"/>
  <c r="B37" i="1"/>
  <c r="C37" i="1"/>
  <c r="D37" i="1"/>
  <c r="E37" i="1"/>
  <c r="Z37" i="1" s="1"/>
  <c r="F37" i="1"/>
  <c r="AA37" i="1" s="1"/>
  <c r="AF37" i="1" s="1"/>
  <c r="G37" i="1"/>
  <c r="AB37" i="1" s="1"/>
  <c r="H37" i="1"/>
  <c r="B38" i="1"/>
  <c r="C38" i="1"/>
  <c r="E38" i="1"/>
  <c r="Z38" i="1" s="1"/>
  <c r="F38" i="1"/>
  <c r="AA38" i="1" s="1"/>
  <c r="AF38" i="1" s="1"/>
  <c r="G38" i="1"/>
  <c r="AB38" i="1" s="1"/>
  <c r="AG38" i="1" s="1"/>
  <c r="H38" i="1"/>
  <c r="B39" i="1"/>
  <c r="C39" i="1"/>
  <c r="E39" i="1"/>
  <c r="Z39" i="1" s="1"/>
  <c r="F39" i="1"/>
  <c r="AA39" i="1" s="1"/>
  <c r="AF39" i="1" s="1"/>
  <c r="G39" i="1"/>
  <c r="AB39" i="1" s="1"/>
  <c r="H39" i="1"/>
  <c r="B40" i="1"/>
  <c r="C40" i="1"/>
  <c r="E40" i="1"/>
  <c r="Z40" i="1" s="1"/>
  <c r="F40" i="1"/>
  <c r="AA40" i="1" s="1"/>
  <c r="AF40" i="1" s="1"/>
  <c r="G40" i="1"/>
  <c r="AB40" i="1" s="1"/>
  <c r="AG40" i="1" s="1"/>
  <c r="H40" i="1"/>
  <c r="B41" i="1"/>
  <c r="C41" i="1"/>
  <c r="E41" i="1"/>
  <c r="Z41" i="1" s="1"/>
  <c r="AE41" i="1" s="1"/>
  <c r="F41" i="1"/>
  <c r="AA41" i="1" s="1"/>
  <c r="AF41" i="1" s="1"/>
  <c r="G41" i="1"/>
  <c r="AB41" i="1" s="1"/>
  <c r="AG41" i="1" s="1"/>
  <c r="H41" i="1"/>
  <c r="B42" i="1"/>
  <c r="C42" i="1"/>
  <c r="D42" i="1"/>
  <c r="E42" i="1"/>
  <c r="Z42" i="1" s="1"/>
  <c r="F42" i="1"/>
  <c r="AA42" i="1" s="1"/>
  <c r="G42" i="1"/>
  <c r="AB42" i="1" s="1"/>
  <c r="AG42" i="1" s="1"/>
  <c r="H42" i="1"/>
  <c r="B43" i="1"/>
  <c r="C43" i="1"/>
  <c r="D43" i="1"/>
  <c r="E43" i="1"/>
  <c r="Z43" i="1" s="1"/>
  <c r="AE43" i="1" s="1"/>
  <c r="F43" i="1"/>
  <c r="AA43" i="1" s="1"/>
  <c r="G43" i="1"/>
  <c r="AB43" i="1" s="1"/>
  <c r="H43" i="1"/>
  <c r="B44" i="1"/>
  <c r="C44" i="1"/>
  <c r="E44" i="1"/>
  <c r="Z44" i="1" s="1"/>
  <c r="AE44" i="1" s="1"/>
  <c r="F44" i="1"/>
  <c r="AA44" i="1" s="1"/>
  <c r="AF44" i="1" s="1"/>
  <c r="G44" i="1"/>
  <c r="AB44" i="1" s="1"/>
  <c r="AG44" i="1" s="1"/>
  <c r="H44" i="1"/>
  <c r="C5" i="1"/>
  <c r="D5" i="1"/>
  <c r="E5" i="1"/>
  <c r="F5" i="1"/>
  <c r="G5" i="1"/>
  <c r="H5" i="1"/>
  <c r="AN44" i="1"/>
  <c r="AQ44" i="1" s="1"/>
  <c r="AM44" i="1"/>
  <c r="AP44" i="1" s="1"/>
  <c r="AL44" i="1"/>
  <c r="AR44" i="1" s="1"/>
  <c r="S44" i="1"/>
  <c r="R44" i="1"/>
  <c r="Q44" i="1"/>
  <c r="AN43" i="1"/>
  <c r="AT43" i="1" s="1"/>
  <c r="AM43" i="1"/>
  <c r="AP43" i="1" s="1"/>
  <c r="AL43" i="1"/>
  <c r="S43" i="1"/>
  <c r="R43" i="1"/>
  <c r="Q43" i="1"/>
  <c r="AT42" i="1"/>
  <c r="AN42" i="1"/>
  <c r="AQ42" i="1" s="1"/>
  <c r="AM42" i="1"/>
  <c r="AS42" i="1" s="1"/>
  <c r="AL42" i="1"/>
  <c r="S42" i="1"/>
  <c r="R42" i="1"/>
  <c r="Q42" i="1"/>
  <c r="AS41" i="1"/>
  <c r="AR41" i="1"/>
  <c r="AN41" i="1"/>
  <c r="AQ41" i="1" s="1"/>
  <c r="AM41" i="1"/>
  <c r="AP41" i="1" s="1"/>
  <c r="AL41" i="1"/>
  <c r="AO41" i="1" s="1"/>
  <c r="S41" i="1"/>
  <c r="R41" i="1"/>
  <c r="Q41" i="1"/>
  <c r="AS40" i="1"/>
  <c r="AR40" i="1"/>
  <c r="AN40" i="1"/>
  <c r="AT40" i="1" s="1"/>
  <c r="AM40" i="1"/>
  <c r="AP40" i="1" s="1"/>
  <c r="AL40" i="1"/>
  <c r="AO40" i="1" s="1"/>
  <c r="S40" i="1"/>
  <c r="R40" i="1"/>
  <c r="Q40" i="1"/>
  <c r="AS39" i="1"/>
  <c r="AR39" i="1"/>
  <c r="AP39" i="1"/>
  <c r="AO39" i="1"/>
  <c r="AN39" i="1"/>
  <c r="AT39" i="1" s="1"/>
  <c r="AM39" i="1"/>
  <c r="AL39" i="1"/>
  <c r="S39" i="1"/>
  <c r="R39" i="1"/>
  <c r="Q39" i="1"/>
  <c r="AT38" i="1"/>
  <c r="AO38" i="1"/>
  <c r="AN38" i="1"/>
  <c r="AQ38" i="1" s="1"/>
  <c r="AM38" i="1"/>
  <c r="AS38" i="1" s="1"/>
  <c r="AL38" i="1"/>
  <c r="AR38" i="1" s="1"/>
  <c r="S38" i="1"/>
  <c r="R38" i="1"/>
  <c r="Q38" i="1"/>
  <c r="AN37" i="1"/>
  <c r="AM37" i="1"/>
  <c r="AP37" i="1" s="1"/>
  <c r="AL37" i="1"/>
  <c r="AR37" i="1" s="1"/>
  <c r="S37" i="1"/>
  <c r="R37" i="1"/>
  <c r="Q37" i="1"/>
  <c r="AT36" i="1"/>
  <c r="AQ36" i="1"/>
  <c r="AP36" i="1"/>
  <c r="AO36" i="1"/>
  <c r="AN36" i="1"/>
  <c r="AM36" i="1"/>
  <c r="AS36" i="1" s="1"/>
  <c r="AL36" i="1"/>
  <c r="AR36" i="1" s="1"/>
  <c r="S36" i="1"/>
  <c r="R36" i="1"/>
  <c r="Q36" i="1"/>
  <c r="AT35" i="1"/>
  <c r="AS35" i="1"/>
  <c r="AR35" i="1"/>
  <c r="AO35" i="1"/>
  <c r="AN35" i="1"/>
  <c r="AQ35" i="1" s="1"/>
  <c r="AM35" i="1"/>
  <c r="AP35" i="1" s="1"/>
  <c r="AL35" i="1"/>
  <c r="S35" i="1"/>
  <c r="R35" i="1"/>
  <c r="Q35" i="1"/>
  <c r="AN34" i="1"/>
  <c r="AT34" i="1" s="1"/>
  <c r="AM34" i="1"/>
  <c r="AL34" i="1"/>
  <c r="S34" i="1"/>
  <c r="R34" i="1"/>
  <c r="Q34" i="1"/>
  <c r="AS33" i="1"/>
  <c r="AR33" i="1"/>
  <c r="AP33" i="1"/>
  <c r="AO33" i="1"/>
  <c r="AN33" i="1"/>
  <c r="AT33" i="1" s="1"/>
  <c r="AM33" i="1"/>
  <c r="AL33" i="1"/>
  <c r="S33" i="1"/>
  <c r="R33" i="1"/>
  <c r="Q33" i="1"/>
  <c r="AS32" i="1"/>
  <c r="AR32" i="1"/>
  <c r="AP32" i="1"/>
  <c r="AO32" i="1"/>
  <c r="AN32" i="1"/>
  <c r="AT32" i="1" s="1"/>
  <c r="AM32" i="1"/>
  <c r="AL32" i="1"/>
  <c r="S32" i="1"/>
  <c r="R32" i="1"/>
  <c r="Q32" i="1"/>
  <c r="AS31" i="1"/>
  <c r="AN31" i="1"/>
  <c r="AT31" i="1" s="1"/>
  <c r="AM31" i="1"/>
  <c r="AP31" i="1" s="1"/>
  <c r="AL31" i="1"/>
  <c r="AO31" i="1" s="1"/>
  <c r="S31" i="1"/>
  <c r="R31" i="1"/>
  <c r="Q31" i="1"/>
  <c r="AO30" i="1"/>
  <c r="AN30" i="1"/>
  <c r="AT30" i="1" s="1"/>
  <c r="AM30" i="1"/>
  <c r="AL30" i="1"/>
  <c r="AR30" i="1" s="1"/>
  <c r="S30" i="1"/>
  <c r="R30" i="1"/>
  <c r="Q30" i="1"/>
  <c r="AO29" i="1"/>
  <c r="AN29" i="1"/>
  <c r="AM29" i="1"/>
  <c r="AL29" i="1"/>
  <c r="AR29" i="1" s="1"/>
  <c r="S29" i="1"/>
  <c r="R29" i="1"/>
  <c r="Q29" i="1"/>
  <c r="AS28" i="1"/>
  <c r="AN28" i="1"/>
  <c r="AQ28" i="1" s="1"/>
  <c r="AM28" i="1"/>
  <c r="AP28" i="1" s="1"/>
  <c r="AL28" i="1"/>
  <c r="S28" i="1"/>
  <c r="R28" i="1"/>
  <c r="Q28" i="1"/>
  <c r="AS27" i="1"/>
  <c r="AR27" i="1"/>
  <c r="AP27" i="1"/>
  <c r="AN27" i="1"/>
  <c r="AT27" i="1" s="1"/>
  <c r="AM27" i="1"/>
  <c r="AL27" i="1"/>
  <c r="AO27" i="1" s="1"/>
  <c r="S27" i="1"/>
  <c r="R27" i="1"/>
  <c r="Q27" i="1"/>
  <c r="AR26" i="1"/>
  <c r="AQ26" i="1"/>
  <c r="AO26" i="1"/>
  <c r="AN26" i="1"/>
  <c r="AT26" i="1" s="1"/>
  <c r="AM26" i="1"/>
  <c r="AS26" i="1" s="1"/>
  <c r="AL26" i="1"/>
  <c r="S26" i="1"/>
  <c r="R26" i="1"/>
  <c r="Q26" i="1"/>
  <c r="AS25" i="1"/>
  <c r="AR25" i="1"/>
  <c r="AO25" i="1"/>
  <c r="AN25" i="1"/>
  <c r="AT25" i="1" s="1"/>
  <c r="AM25" i="1"/>
  <c r="AP25" i="1" s="1"/>
  <c r="AL25" i="1"/>
  <c r="S25" i="1"/>
  <c r="R25" i="1"/>
  <c r="Q25" i="1"/>
  <c r="AQ24" i="1"/>
  <c r="AO24" i="1"/>
  <c r="AN24" i="1"/>
  <c r="AT24" i="1" s="1"/>
  <c r="AM24" i="1"/>
  <c r="AL24" i="1"/>
  <c r="AR24" i="1" s="1"/>
  <c r="S24" i="1"/>
  <c r="R24" i="1"/>
  <c r="Q24" i="1"/>
  <c r="AT23" i="1"/>
  <c r="AS23" i="1"/>
  <c r="AP23" i="1"/>
  <c r="AO23" i="1"/>
  <c r="AN23" i="1"/>
  <c r="AQ23" i="1" s="1"/>
  <c r="AM23" i="1"/>
  <c r="AL23" i="1"/>
  <c r="AR23" i="1" s="1"/>
  <c r="S23" i="1"/>
  <c r="R23" i="1"/>
  <c r="Q23" i="1"/>
  <c r="AR22" i="1"/>
  <c r="AN22" i="1"/>
  <c r="AT22" i="1" s="1"/>
  <c r="AM22" i="1"/>
  <c r="AL22" i="1"/>
  <c r="AO22" i="1" s="1"/>
  <c r="S22" i="1"/>
  <c r="R22" i="1"/>
  <c r="Q22" i="1"/>
  <c r="AS21" i="1"/>
  <c r="AP21" i="1"/>
  <c r="AO21" i="1"/>
  <c r="AN21" i="1"/>
  <c r="AT21" i="1" s="1"/>
  <c r="AM21" i="1"/>
  <c r="AL21" i="1"/>
  <c r="AR21" i="1" s="1"/>
  <c r="S21" i="1"/>
  <c r="R21" i="1"/>
  <c r="Q21" i="1"/>
  <c r="AT20" i="1"/>
  <c r="AS20" i="1"/>
  <c r="AR20" i="1"/>
  <c r="AO20" i="1"/>
  <c r="AN20" i="1"/>
  <c r="AQ20" i="1" s="1"/>
  <c r="AM20" i="1"/>
  <c r="AP20" i="1" s="1"/>
  <c r="AL20" i="1"/>
  <c r="S20" i="1"/>
  <c r="R20" i="1"/>
  <c r="Q20" i="1"/>
  <c r="AT19" i="1"/>
  <c r="AS19" i="1"/>
  <c r="AR19" i="1"/>
  <c r="AN19" i="1"/>
  <c r="AQ19" i="1" s="1"/>
  <c r="AM19" i="1"/>
  <c r="AP19" i="1" s="1"/>
  <c r="AL19" i="1"/>
  <c r="AO19" i="1" s="1"/>
  <c r="S19" i="1"/>
  <c r="R19" i="1"/>
  <c r="Q19" i="1"/>
  <c r="AP18" i="1"/>
  <c r="AN18" i="1"/>
  <c r="AT18" i="1" s="1"/>
  <c r="AM18" i="1"/>
  <c r="AS18" i="1" s="1"/>
  <c r="AL18" i="1"/>
  <c r="AR18" i="1" s="1"/>
  <c r="S18" i="1"/>
  <c r="R18" i="1"/>
  <c r="Q18" i="1"/>
  <c r="AO17" i="1"/>
  <c r="AN17" i="1"/>
  <c r="AQ17" i="1" s="1"/>
  <c r="AM17" i="1"/>
  <c r="AP17" i="1" s="1"/>
  <c r="AL17" i="1"/>
  <c r="AR17" i="1" s="1"/>
  <c r="S17" i="1"/>
  <c r="R17" i="1"/>
  <c r="Q17" i="1"/>
  <c r="AS16" i="1"/>
  <c r="AR16" i="1"/>
  <c r="AN16" i="1"/>
  <c r="AT16" i="1" s="1"/>
  <c r="AM16" i="1"/>
  <c r="AP16" i="1" s="1"/>
  <c r="AL16" i="1"/>
  <c r="AO16" i="1" s="1"/>
  <c r="S16" i="1"/>
  <c r="R16" i="1"/>
  <c r="Q16" i="1"/>
  <c r="AS15" i="1"/>
  <c r="AR15" i="1"/>
  <c r="AP15" i="1"/>
  <c r="AN15" i="1"/>
  <c r="AT15" i="1" s="1"/>
  <c r="AM15" i="1"/>
  <c r="AL15" i="1"/>
  <c r="AO15" i="1" s="1"/>
  <c r="S15" i="1"/>
  <c r="R15" i="1"/>
  <c r="Q15" i="1"/>
  <c r="AS14" i="1"/>
  <c r="AR14" i="1"/>
  <c r="AP14" i="1"/>
  <c r="AO14" i="1"/>
  <c r="AN14" i="1"/>
  <c r="AT14" i="1" s="1"/>
  <c r="AM14" i="1"/>
  <c r="AL14" i="1"/>
  <c r="S14" i="1"/>
  <c r="R14" i="1"/>
  <c r="Q14" i="1"/>
  <c r="AN13" i="1"/>
  <c r="AQ13" i="1" s="1"/>
  <c r="AM13" i="1"/>
  <c r="AP13" i="1" s="1"/>
  <c r="AL13" i="1"/>
  <c r="S13" i="1"/>
  <c r="R13" i="1"/>
  <c r="Q13" i="1"/>
  <c r="AR12" i="1"/>
  <c r="AN12" i="1"/>
  <c r="AT12" i="1" s="1"/>
  <c r="AM12" i="1"/>
  <c r="AL12" i="1"/>
  <c r="AO12" i="1" s="1"/>
  <c r="S12" i="1"/>
  <c r="R12" i="1"/>
  <c r="Q12" i="1"/>
  <c r="AP11" i="1"/>
  <c r="AO11" i="1"/>
  <c r="AN11" i="1"/>
  <c r="AM11" i="1"/>
  <c r="AS11" i="1" s="1"/>
  <c r="AL11" i="1"/>
  <c r="AR11" i="1" s="1"/>
  <c r="S11" i="1"/>
  <c r="R11" i="1"/>
  <c r="Q11" i="1"/>
  <c r="AN10" i="1"/>
  <c r="AQ10" i="1" s="1"/>
  <c r="AM10" i="1"/>
  <c r="AL10" i="1"/>
  <c r="S10" i="1"/>
  <c r="R10" i="1"/>
  <c r="Q10" i="1"/>
  <c r="AS9" i="1"/>
  <c r="AR9" i="1"/>
  <c r="AQ9" i="1"/>
  <c r="AP9" i="1"/>
  <c r="AO9" i="1"/>
  <c r="AN9" i="1"/>
  <c r="AT9" i="1" s="1"/>
  <c r="AM9" i="1"/>
  <c r="AL9" i="1"/>
  <c r="S9" i="1"/>
  <c r="R9" i="1"/>
  <c r="Q9" i="1"/>
  <c r="AT8" i="1"/>
  <c r="AR8" i="1"/>
  <c r="AP8" i="1"/>
  <c r="AO8" i="1"/>
  <c r="AN8" i="1"/>
  <c r="AQ8" i="1" s="1"/>
  <c r="AM8" i="1"/>
  <c r="AS8" i="1" s="1"/>
  <c r="AL8" i="1"/>
  <c r="S8" i="1"/>
  <c r="R8" i="1"/>
  <c r="Q8" i="1"/>
  <c r="AS7" i="1"/>
  <c r="AR7" i="1"/>
  <c r="AQ7" i="1"/>
  <c r="AP7" i="1"/>
  <c r="AO7" i="1"/>
  <c r="AN7" i="1"/>
  <c r="AT7" i="1" s="1"/>
  <c r="AM7" i="1"/>
  <c r="AL7" i="1"/>
  <c r="S7" i="1"/>
  <c r="R7" i="1"/>
  <c r="Q7" i="1"/>
  <c r="AS6" i="1"/>
  <c r="AR6" i="1"/>
  <c r="AQ6" i="1"/>
  <c r="AP6" i="1"/>
  <c r="AN6" i="1"/>
  <c r="AT6" i="1" s="1"/>
  <c r="AM6" i="1"/>
  <c r="AL6" i="1"/>
  <c r="AO6" i="1" s="1"/>
  <c r="S6" i="1"/>
  <c r="R6" i="1"/>
  <c r="Q6" i="1"/>
  <c r="AS5" i="1"/>
  <c r="AR5" i="1"/>
  <c r="AP5" i="1"/>
  <c r="AO5" i="1"/>
  <c r="AN5" i="1"/>
  <c r="AT5" i="1" s="1"/>
  <c r="AM5" i="1"/>
  <c r="AL5" i="1"/>
  <c r="AH5" i="1"/>
  <c r="AG5" i="1"/>
  <c r="S5" i="1"/>
  <c r="R5" i="1"/>
  <c r="AF5" i="1" s="1"/>
  <c r="Q5" i="1"/>
  <c r="AE5" i="1" s="1"/>
  <c r="AU6" i="1" s="1"/>
  <c r="O33" i="2" l="1"/>
  <c r="AQ16" i="1"/>
  <c r="AQ15" i="1"/>
  <c r="AQ32" i="1"/>
  <c r="AQ34" i="1"/>
  <c r="AQ40" i="1"/>
  <c r="AQ33" i="1"/>
  <c r="AT41" i="1"/>
  <c r="AQ27" i="1"/>
  <c r="AQ39" i="1"/>
  <c r="AQ21" i="1"/>
  <c r="AQ30" i="1"/>
  <c r="AQ18" i="1"/>
  <c r="AQ12" i="1"/>
  <c r="AQ5" i="1"/>
  <c r="AD10" i="1"/>
  <c r="AE13" i="1"/>
  <c r="AD13" i="1" s="1"/>
  <c r="Y13" i="1"/>
  <c r="Y8" i="1"/>
  <c r="Y42" i="1"/>
  <c r="Y18" i="1"/>
  <c r="Y12" i="1"/>
  <c r="Y21" i="1"/>
  <c r="Y9" i="1"/>
  <c r="Y39" i="1"/>
  <c r="Y26" i="1"/>
  <c r="AE33" i="1"/>
  <c r="AD44" i="1"/>
  <c r="Y29" i="1"/>
  <c r="Y15" i="1"/>
  <c r="Y7" i="1"/>
  <c r="Y24" i="1"/>
  <c r="Y34" i="1"/>
  <c r="AE34" i="1"/>
  <c r="AD34" i="1" s="1"/>
  <c r="AE31" i="1"/>
  <c r="AD31" i="1" s="1"/>
  <c r="Y31" i="1"/>
  <c r="Y32" i="1"/>
  <c r="AE32" i="1"/>
  <c r="AD32" i="1" s="1"/>
  <c r="AF35" i="1"/>
  <c r="Y35" i="1"/>
  <c r="Y28" i="1"/>
  <c r="AF28" i="1"/>
  <c r="AD28" i="1" s="1"/>
  <c r="Y11" i="1"/>
  <c r="AE8" i="1"/>
  <c r="AD25" i="1"/>
  <c r="Y16" i="1"/>
  <c r="AF23" i="1"/>
  <c r="Y14" i="1"/>
  <c r="AF11" i="1"/>
  <c r="AD11" i="1" s="1"/>
  <c r="Y22" i="1"/>
  <c r="AD41" i="1"/>
  <c r="Y43" i="1"/>
  <c r="Y44" i="1"/>
  <c r="Y38" i="1"/>
  <c r="AG39" i="1"/>
  <c r="AD22" i="1"/>
  <c r="AF33" i="1"/>
  <c r="Y27" i="1"/>
  <c r="Y33" i="1"/>
  <c r="AF8" i="1"/>
  <c r="AE7" i="1"/>
  <c r="AD7" i="1" s="1"/>
  <c r="AD14" i="1"/>
  <c r="AF26" i="1"/>
  <c r="Y40" i="1"/>
  <c r="AG17" i="1"/>
  <c r="Y23" i="1"/>
  <c r="AX6" i="1"/>
  <c r="AW6" i="1"/>
  <c r="AG23" i="1"/>
  <c r="AE29" i="1"/>
  <c r="AD29" i="1" s="1"/>
  <c r="AE38" i="1"/>
  <c r="AD38" i="1" s="1"/>
  <c r="AG36" i="1"/>
  <c r="AF24" i="1"/>
  <c r="AE30" i="1"/>
  <c r="AD30" i="1" s="1"/>
  <c r="Y10" i="1"/>
  <c r="AD19" i="1"/>
  <c r="Y36" i="1"/>
  <c r="Y41" i="1"/>
  <c r="AE42" i="1"/>
  <c r="AF42" i="1"/>
  <c r="AF27" i="1"/>
  <c r="AE40" i="1"/>
  <c r="AD40" i="1" s="1"/>
  <c r="AF43" i="1"/>
  <c r="AD43" i="1" s="1"/>
  <c r="AG43" i="1"/>
  <c r="AE16" i="1"/>
  <c r="AD16" i="1" s="1"/>
  <c r="AE12" i="1"/>
  <c r="AG21" i="1"/>
  <c r="AE27" i="1"/>
  <c r="AF6" i="1"/>
  <c r="AD6" i="1" s="1"/>
  <c r="Y6" i="1"/>
  <c r="AU7" i="1"/>
  <c r="AY7" i="1" s="1"/>
  <c r="AF17" i="1"/>
  <c r="AD17" i="1" s="1"/>
  <c r="Y17" i="1"/>
  <c r="AC44" i="1"/>
  <c r="AH44" i="1" s="1"/>
  <c r="AT10" i="1"/>
  <c r="AS13" i="1"/>
  <c r="AS24" i="1"/>
  <c r="AP24" i="1"/>
  <c r="AP29" i="1"/>
  <c r="AS29" i="1"/>
  <c r="AT37" i="1"/>
  <c r="AQ37" i="1"/>
  <c r="AE9" i="1"/>
  <c r="AD9" i="1" s="1"/>
  <c r="AS12" i="1"/>
  <c r="AP12" i="1"/>
  <c r="AT13" i="1"/>
  <c r="AQ14" i="1"/>
  <c r="AE18" i="1"/>
  <c r="AD18" i="1" s="1"/>
  <c r="AF20" i="1"/>
  <c r="AD20" i="1" s="1"/>
  <c r="Y20" i="1"/>
  <c r="AQ25" i="1"/>
  <c r="AQ29" i="1"/>
  <c r="AT29" i="1"/>
  <c r="AE35" i="1"/>
  <c r="AO37" i="1"/>
  <c r="AO43" i="1"/>
  <c r="AR43" i="1"/>
  <c r="AF15" i="1"/>
  <c r="AO28" i="1"/>
  <c r="AR28" i="1"/>
  <c r="AR31" i="1"/>
  <c r="AS37" i="1"/>
  <c r="AO18" i="1"/>
  <c r="Y19" i="1"/>
  <c r="AE23" i="1"/>
  <c r="Y25" i="1"/>
  <c r="AO34" i="1"/>
  <c r="AR34" i="1"/>
  <c r="AS30" i="1"/>
  <c r="AP30" i="1"/>
  <c r="AP34" i="1"/>
  <c r="AS34" i="1"/>
  <c r="AT28" i="1"/>
  <c r="AS17" i="1"/>
  <c r="AP22" i="1"/>
  <c r="AS22" i="1"/>
  <c r="AE26" i="1"/>
  <c r="AE37" i="1"/>
  <c r="AD37" i="1" s="1"/>
  <c r="Y37" i="1"/>
  <c r="AO10" i="1"/>
  <c r="AR10" i="1"/>
  <c r="AT17" i="1"/>
  <c r="AV6" i="1"/>
  <c r="AG6" i="1"/>
  <c r="AW7" i="1" s="1"/>
  <c r="AP10" i="1"/>
  <c r="AS10" i="1"/>
  <c r="AQ11" i="1"/>
  <c r="AT11" i="1"/>
  <c r="AF12" i="1"/>
  <c r="AR13" i="1"/>
  <c r="AO13" i="1"/>
  <c r="AE15" i="1"/>
  <c r="AQ22" i="1"/>
  <c r="AP26" i="1"/>
  <c r="AG28" i="1"/>
  <c r="AP38" i="1"/>
  <c r="AE21" i="1"/>
  <c r="AD21" i="1" s="1"/>
  <c r="AE39" i="1"/>
  <c r="AD39" i="1" s="1"/>
  <c r="AE24" i="1"/>
  <c r="AE36" i="1"/>
  <c r="AD36" i="1" s="1"/>
  <c r="AG37" i="1"/>
  <c r="AR42" i="1"/>
  <c r="AO42" i="1"/>
  <c r="Y30" i="1"/>
  <c r="AQ31" i="1"/>
  <c r="AQ43" i="1"/>
  <c r="AS44" i="1"/>
  <c r="AP42" i="1"/>
  <c r="AT44" i="1"/>
  <c r="AS43" i="1"/>
  <c r="AO44" i="1"/>
  <c r="AD8" i="1" l="1"/>
  <c r="AD33" i="1"/>
  <c r="AD35" i="1"/>
  <c r="AD12" i="1"/>
  <c r="AD23" i="1"/>
  <c r="AD26" i="1"/>
  <c r="AD24" i="1"/>
  <c r="AV7" i="1"/>
  <c r="AV8" i="1" s="1"/>
  <c r="AD42" i="1"/>
  <c r="AD27" i="1"/>
  <c r="AU8" i="1"/>
  <c r="AU9" i="1" s="1"/>
  <c r="AD15" i="1"/>
  <c r="AW8" i="1"/>
  <c r="BA7" i="1"/>
  <c r="AC43" i="1"/>
  <c r="AH43" i="1" s="1"/>
  <c r="AZ7" i="1" l="1"/>
  <c r="AY8" i="1"/>
  <c r="AY9" i="1"/>
  <c r="AU10" i="1"/>
  <c r="AC42" i="1"/>
  <c r="AH42" i="1" s="1"/>
  <c r="AZ8" i="1"/>
  <c r="AV9" i="1"/>
  <c r="AW9" i="1"/>
  <c r="BA8" i="1"/>
  <c r="BA9" i="1" l="1"/>
  <c r="AW10" i="1"/>
  <c r="AZ9" i="1"/>
  <c r="AV10" i="1"/>
  <c r="AC41" i="1"/>
  <c r="AH41" i="1" s="1"/>
  <c r="AY10" i="1"/>
  <c r="AU11" i="1"/>
  <c r="AY11" i="1" l="1"/>
  <c r="AU12" i="1"/>
  <c r="AC40" i="1"/>
  <c r="AH40" i="1" s="1"/>
  <c r="AZ10" i="1"/>
  <c r="AV11" i="1"/>
  <c r="BA10" i="1"/>
  <c r="AW11" i="1"/>
  <c r="BA11" i="1" l="1"/>
  <c r="AW12" i="1"/>
  <c r="AV12" i="1"/>
  <c r="AZ11" i="1"/>
  <c r="AC39" i="1"/>
  <c r="AH39" i="1" s="1"/>
  <c r="AU13" i="1"/>
  <c r="AY12" i="1"/>
  <c r="AY13" i="1" l="1"/>
  <c r="AU14" i="1"/>
  <c r="AC38" i="1"/>
  <c r="AH38" i="1" s="1"/>
  <c r="AZ12" i="1"/>
  <c r="AV13" i="1"/>
  <c r="BA12" i="1"/>
  <c r="AW13" i="1"/>
  <c r="AZ13" i="1" l="1"/>
  <c r="AV14" i="1"/>
  <c r="AW14" i="1"/>
  <c r="BA13" i="1"/>
  <c r="AC37" i="1"/>
  <c r="AH37" i="1" s="1"/>
  <c r="AU15" i="1"/>
  <c r="AY14" i="1"/>
  <c r="AY15" i="1" l="1"/>
  <c r="AU16" i="1"/>
  <c r="AC36" i="1"/>
  <c r="AH36" i="1" s="1"/>
  <c r="BA14" i="1"/>
  <c r="AW15" i="1"/>
  <c r="AZ14" i="1"/>
  <c r="AV15" i="1"/>
  <c r="AV16" i="1" l="1"/>
  <c r="AZ15" i="1"/>
  <c r="AW16" i="1"/>
  <c r="BA15" i="1"/>
  <c r="AC35" i="1"/>
  <c r="AH35" i="1" s="1"/>
  <c r="AU17" i="1"/>
  <c r="AY16" i="1"/>
  <c r="AY17" i="1" l="1"/>
  <c r="AU18" i="1"/>
  <c r="AC34" i="1"/>
  <c r="AH34" i="1" s="1"/>
  <c r="BA16" i="1"/>
  <c r="AW17" i="1"/>
  <c r="AV17" i="1"/>
  <c r="AZ16" i="1"/>
  <c r="AV18" i="1" l="1"/>
  <c r="AZ17" i="1"/>
  <c r="AW18" i="1"/>
  <c r="BA17" i="1"/>
  <c r="AC33" i="1"/>
  <c r="AH33" i="1" s="1"/>
  <c r="AU19" i="1"/>
  <c r="AY18" i="1"/>
  <c r="AU20" i="1" l="1"/>
  <c r="AY19" i="1"/>
  <c r="AC32" i="1"/>
  <c r="AH32" i="1" s="1"/>
  <c r="AW19" i="1"/>
  <c r="BA18" i="1"/>
  <c r="AZ18" i="1"/>
  <c r="AV19" i="1"/>
  <c r="AV20" i="1" l="1"/>
  <c r="AZ19" i="1"/>
  <c r="AW20" i="1"/>
  <c r="BA19" i="1"/>
  <c r="AC31" i="1"/>
  <c r="AH31" i="1" s="1"/>
  <c r="AY20" i="1"/>
  <c r="AU21" i="1"/>
  <c r="AY21" i="1" l="1"/>
  <c r="AU22" i="1"/>
  <c r="AC30" i="1"/>
  <c r="AH30" i="1" s="1"/>
  <c r="AW21" i="1"/>
  <c r="BA20" i="1"/>
  <c r="AV21" i="1"/>
  <c r="AZ20" i="1"/>
  <c r="AV22" i="1" l="1"/>
  <c r="AZ21" i="1"/>
  <c r="BA21" i="1"/>
  <c r="AW22" i="1"/>
  <c r="AC29" i="1"/>
  <c r="AH29" i="1" s="1"/>
  <c r="AU23" i="1"/>
  <c r="AY22" i="1"/>
  <c r="AU24" i="1" l="1"/>
  <c r="AY23" i="1"/>
  <c r="AC28" i="1"/>
  <c r="AH28" i="1" s="1"/>
  <c r="BA22" i="1"/>
  <c r="AW23" i="1"/>
  <c r="AV23" i="1"/>
  <c r="AZ22" i="1"/>
  <c r="AV24" i="1" l="1"/>
  <c r="AZ23" i="1"/>
  <c r="AW24" i="1"/>
  <c r="BA23" i="1"/>
  <c r="AC27" i="1"/>
  <c r="AH27" i="1" s="1"/>
  <c r="AU25" i="1"/>
  <c r="AY24" i="1"/>
  <c r="AU26" i="1" l="1"/>
  <c r="AY25" i="1"/>
  <c r="AC26" i="1"/>
  <c r="AH26" i="1" s="1"/>
  <c r="BA24" i="1"/>
  <c r="AW25" i="1"/>
  <c r="AZ24" i="1"/>
  <c r="AV25" i="1"/>
  <c r="AZ25" i="1" l="1"/>
  <c r="AV26" i="1"/>
  <c r="AW26" i="1"/>
  <c r="BA25" i="1"/>
  <c r="AC25" i="1"/>
  <c r="AH25" i="1" s="1"/>
  <c r="AY26" i="1"/>
  <c r="AU27" i="1"/>
  <c r="AY27" i="1" l="1"/>
  <c r="AU28" i="1"/>
  <c r="AC24" i="1"/>
  <c r="AH24" i="1" s="1"/>
  <c r="AW27" i="1"/>
  <c r="BA26" i="1"/>
  <c r="AV27" i="1"/>
  <c r="AZ26" i="1"/>
  <c r="AW28" i="1" l="1"/>
  <c r="BA27" i="1"/>
  <c r="AV28" i="1"/>
  <c r="AZ27" i="1"/>
  <c r="AC23" i="1"/>
  <c r="AH23" i="1" s="1"/>
  <c r="AY28" i="1"/>
  <c r="AU29" i="1"/>
  <c r="AU30" i="1" l="1"/>
  <c r="AY29" i="1"/>
  <c r="AC22" i="1"/>
  <c r="AH22" i="1" s="1"/>
  <c r="AZ28" i="1"/>
  <c r="AV29" i="1"/>
  <c r="BA28" i="1"/>
  <c r="AW29" i="1"/>
  <c r="BA29" i="1" l="1"/>
  <c r="AW30" i="1"/>
  <c r="AZ29" i="1"/>
  <c r="AV30" i="1"/>
  <c r="AC21" i="1"/>
  <c r="AH21" i="1" s="1"/>
  <c r="AU31" i="1"/>
  <c r="AY30" i="1"/>
  <c r="AY31" i="1" l="1"/>
  <c r="AU32" i="1"/>
  <c r="AC20" i="1"/>
  <c r="AH20" i="1" s="1"/>
  <c r="AZ30" i="1"/>
  <c r="AV31" i="1"/>
  <c r="BA30" i="1"/>
  <c r="AW31" i="1"/>
  <c r="AC19" i="1" l="1"/>
  <c r="AH19" i="1" s="1"/>
  <c r="AW32" i="1"/>
  <c r="BA31" i="1"/>
  <c r="AV32" i="1"/>
  <c r="AZ31" i="1"/>
  <c r="AU33" i="1"/>
  <c r="AY32" i="1"/>
  <c r="AY33" i="1" l="1"/>
  <c r="AU34" i="1"/>
  <c r="AC18" i="1"/>
  <c r="AH18" i="1" s="1"/>
  <c r="AV33" i="1"/>
  <c r="AZ32" i="1"/>
  <c r="AW33" i="1"/>
  <c r="BA32" i="1"/>
  <c r="BA33" i="1" l="1"/>
  <c r="AW34" i="1"/>
  <c r="AV34" i="1"/>
  <c r="AZ33" i="1"/>
  <c r="AC17" i="1"/>
  <c r="AH17" i="1" s="1"/>
  <c r="AU35" i="1"/>
  <c r="AY34" i="1"/>
  <c r="AC16" i="1" l="1"/>
  <c r="AH16" i="1" s="1"/>
  <c r="BA34" i="1"/>
  <c r="AW35" i="1"/>
  <c r="AU36" i="1"/>
  <c r="AY35" i="1"/>
  <c r="AZ34" i="1"/>
  <c r="AV35" i="1"/>
  <c r="AZ35" i="1" l="1"/>
  <c r="AV36" i="1"/>
  <c r="BA35" i="1"/>
  <c r="AW36" i="1"/>
  <c r="AU37" i="1"/>
  <c r="AY36" i="1"/>
  <c r="AC15" i="1"/>
  <c r="AH15" i="1" s="1"/>
  <c r="AC14" i="1" l="1"/>
  <c r="AH14" i="1" s="1"/>
  <c r="AY37" i="1"/>
  <c r="AU38" i="1"/>
  <c r="BA36" i="1"/>
  <c r="AW37" i="1"/>
  <c r="AZ36" i="1"/>
  <c r="AV37" i="1"/>
  <c r="AW38" i="1" l="1"/>
  <c r="BA37" i="1"/>
  <c r="AV38" i="1"/>
  <c r="AZ37" i="1"/>
  <c r="AY38" i="1"/>
  <c r="AU39" i="1"/>
  <c r="AC13" i="1"/>
  <c r="AH13" i="1" s="1"/>
  <c r="AW39" i="1" l="1"/>
  <c r="BA38" i="1"/>
  <c r="AC12" i="1"/>
  <c r="AH12" i="1" s="1"/>
  <c r="AY39" i="1"/>
  <c r="AU40" i="1"/>
  <c r="AV39" i="1"/>
  <c r="AZ38" i="1"/>
  <c r="AV40" i="1" l="1"/>
  <c r="AZ39" i="1"/>
  <c r="AY40" i="1"/>
  <c r="AU41" i="1"/>
  <c r="AC11" i="1"/>
  <c r="AH11" i="1" s="1"/>
  <c r="AW40" i="1"/>
  <c r="BA39" i="1"/>
  <c r="AC10" i="1" l="1"/>
  <c r="AH10" i="1" s="1"/>
  <c r="BA40" i="1"/>
  <c r="AW41" i="1"/>
  <c r="AY41" i="1"/>
  <c r="AU42" i="1"/>
  <c r="AZ40" i="1"/>
  <c r="AV41" i="1"/>
  <c r="AY42" i="1" l="1"/>
  <c r="AU43" i="1"/>
  <c r="AZ41" i="1"/>
  <c r="AV42" i="1"/>
  <c r="BA41" i="1"/>
  <c r="AW42" i="1"/>
  <c r="AC9" i="1"/>
  <c r="AH9" i="1" s="1"/>
  <c r="AC8" i="1" l="1"/>
  <c r="AH8" i="1" s="1"/>
  <c r="BA42" i="1"/>
  <c r="AW43" i="1"/>
  <c r="AZ42" i="1"/>
  <c r="AV43" i="1"/>
  <c r="AY43" i="1"/>
  <c r="AU44" i="1"/>
  <c r="AY44" i="1" s="1"/>
  <c r="AZ43" i="1" l="1"/>
  <c r="AV44" i="1"/>
  <c r="AZ44" i="1" s="1"/>
  <c r="BA43" i="1"/>
  <c r="AW44" i="1"/>
  <c r="BA44" i="1" s="1"/>
  <c r="AC7" i="1"/>
  <c r="AH7" i="1" s="1"/>
  <c r="AC6" i="1" l="1"/>
  <c r="AH6" i="1" s="1"/>
  <c r="AX7" i="1" s="1"/>
  <c r="AX8" i="1" l="1"/>
  <c r="BB7" i="1"/>
  <c r="BC7" i="1" s="1"/>
  <c r="H3" i="2" s="1"/>
  <c r="BD7" i="1" l="1"/>
  <c r="J4" i="2" s="1"/>
  <c r="AX9" i="1"/>
  <c r="BB8" i="1"/>
  <c r="BC8" i="1" s="1"/>
  <c r="H4" i="2" s="1"/>
  <c r="BD8" i="1" l="1"/>
  <c r="AX10" i="1"/>
  <c r="BB9" i="1"/>
  <c r="BC9" i="1" s="1"/>
  <c r="H5" i="2" s="1"/>
  <c r="I5" i="2" s="1"/>
  <c r="BD9" i="1" l="1"/>
  <c r="J5" i="2" s="1"/>
  <c r="AX11" i="1"/>
  <c r="BB10" i="1"/>
  <c r="BC10" i="1" s="1"/>
  <c r="H6" i="2" s="1"/>
  <c r="I6" i="2" s="1"/>
  <c r="BD10" i="1" l="1"/>
  <c r="J6" i="2" s="1"/>
  <c r="AX12" i="1"/>
  <c r="BB11" i="1"/>
  <c r="BC11" i="1" s="1"/>
  <c r="H7" i="2" s="1"/>
  <c r="I7" i="2" s="1"/>
  <c r="BD11" i="1" l="1"/>
  <c r="J7" i="2" s="1"/>
  <c r="BB12" i="1"/>
  <c r="BC12" i="1" s="1"/>
  <c r="H8" i="2" s="1"/>
  <c r="I8" i="2" s="1"/>
  <c r="AX13" i="1"/>
  <c r="BD12" i="1" l="1"/>
  <c r="J8" i="2" s="1"/>
  <c r="BB13" i="1"/>
  <c r="BC13" i="1" s="1"/>
  <c r="H9" i="2" s="1"/>
  <c r="I9" i="2" s="1"/>
  <c r="AX14" i="1"/>
  <c r="BD13" i="1" l="1"/>
  <c r="J9" i="2" s="1"/>
  <c r="BB14" i="1"/>
  <c r="BC14" i="1" s="1"/>
  <c r="H10" i="2" s="1"/>
  <c r="I10" i="2" s="1"/>
  <c r="AX15" i="1"/>
  <c r="BD14" i="1" l="1"/>
  <c r="J10" i="2" s="1"/>
  <c r="BB15" i="1"/>
  <c r="BC15" i="1" s="1"/>
  <c r="H11" i="2" s="1"/>
  <c r="I11" i="2" s="1"/>
  <c r="AX16" i="1"/>
  <c r="BD15" i="1" l="1"/>
  <c r="J11" i="2" s="1"/>
  <c r="AX17" i="1"/>
  <c r="BB16" i="1"/>
  <c r="BC16" i="1" s="1"/>
  <c r="H12" i="2" s="1"/>
  <c r="I12" i="2" s="1"/>
  <c r="BD16" i="1" l="1"/>
  <c r="J12" i="2" s="1"/>
  <c r="AX18" i="1"/>
  <c r="BB17" i="1"/>
  <c r="BC17" i="1" s="1"/>
  <c r="H13" i="2" s="1"/>
  <c r="I13" i="2" s="1"/>
  <c r="BD17" i="1" l="1"/>
  <c r="J13" i="2" s="1"/>
  <c r="AX19" i="1"/>
  <c r="BB18" i="1"/>
  <c r="BC18" i="1" s="1"/>
  <c r="H14" i="2" s="1"/>
  <c r="I14" i="2" l="1"/>
  <c r="BD18" i="1"/>
  <c r="J14" i="2" s="1"/>
  <c r="BB19" i="1"/>
  <c r="BC19" i="1" s="1"/>
  <c r="H15" i="2" s="1"/>
  <c r="I15" i="2" s="1"/>
  <c r="AX20" i="1"/>
  <c r="BD19" i="1" l="1"/>
  <c r="J15" i="2" s="1"/>
  <c r="AX21" i="1"/>
  <c r="BB20" i="1"/>
  <c r="BC20" i="1" s="1"/>
  <c r="H16" i="2" s="1"/>
  <c r="I16" i="2" s="1"/>
  <c r="BD20" i="1" l="1"/>
  <c r="J16" i="2" s="1"/>
  <c r="BB21" i="1"/>
  <c r="BC21" i="1" s="1"/>
  <c r="H17" i="2" s="1"/>
  <c r="I17" i="2" s="1"/>
  <c r="AX22" i="1"/>
  <c r="BD21" i="1" l="1"/>
  <c r="J17" i="2" s="1"/>
  <c r="AX23" i="1"/>
  <c r="BB22" i="1"/>
  <c r="BC22" i="1" s="1"/>
  <c r="H18" i="2" s="1"/>
  <c r="I18" i="2" s="1"/>
  <c r="BD22" i="1" l="1"/>
  <c r="J18" i="2" s="1"/>
  <c r="BB23" i="1"/>
  <c r="BC23" i="1" s="1"/>
  <c r="H19" i="2" s="1"/>
  <c r="I19" i="2" s="1"/>
  <c r="AX24" i="1"/>
  <c r="BD23" i="1" l="1"/>
  <c r="J19" i="2" s="1"/>
  <c r="BB24" i="1"/>
  <c r="BC24" i="1" s="1"/>
  <c r="H20" i="2" s="1"/>
  <c r="I20" i="2" s="1"/>
  <c r="AX25" i="1"/>
  <c r="BD24" i="1" l="1"/>
  <c r="J20" i="2" s="1"/>
  <c r="BB25" i="1"/>
  <c r="BC25" i="1" s="1"/>
  <c r="H21" i="2" s="1"/>
  <c r="I21" i="2" s="1"/>
  <c r="AX26" i="1"/>
  <c r="BD25" i="1" l="1"/>
  <c r="J21" i="2" s="1"/>
  <c r="BB26" i="1"/>
  <c r="BC26" i="1" s="1"/>
  <c r="H22" i="2" s="1"/>
  <c r="I22" i="2" s="1"/>
  <c r="AX27" i="1"/>
  <c r="BD26" i="1" l="1"/>
  <c r="J22" i="2" s="1"/>
  <c r="AX28" i="1"/>
  <c r="BB27" i="1"/>
  <c r="BC27" i="1" s="1"/>
  <c r="H23" i="2" s="1"/>
  <c r="I23" i="2" s="1"/>
  <c r="BD27" i="1" l="1"/>
  <c r="J23" i="2" s="1"/>
  <c r="AX29" i="1"/>
  <c r="BB28" i="1"/>
  <c r="BC28" i="1" s="1"/>
  <c r="H24" i="2" s="1"/>
  <c r="I24" i="2" s="1"/>
  <c r="BD28" i="1" l="1"/>
  <c r="J24" i="2" s="1"/>
  <c r="BB29" i="1"/>
  <c r="BC29" i="1" s="1"/>
  <c r="H25" i="2" s="1"/>
  <c r="I25" i="2" s="1"/>
  <c r="AX30" i="1"/>
  <c r="BD29" i="1" l="1"/>
  <c r="J25" i="2" s="1"/>
  <c r="BB30" i="1"/>
  <c r="BC30" i="1" s="1"/>
  <c r="H26" i="2" s="1"/>
  <c r="I26" i="2" s="1"/>
  <c r="AX31" i="1"/>
  <c r="BD30" i="1" l="1"/>
  <c r="J26" i="2" s="1"/>
  <c r="BB31" i="1"/>
  <c r="BC31" i="1" s="1"/>
  <c r="H27" i="2" s="1"/>
  <c r="I27" i="2" s="1"/>
  <c r="AX32" i="1"/>
  <c r="BD31" i="1" l="1"/>
  <c r="J27" i="2" s="1"/>
  <c r="AX33" i="1"/>
  <c r="BB32" i="1"/>
  <c r="BC32" i="1" s="1"/>
  <c r="H28" i="2" s="1"/>
  <c r="I28" i="2" s="1"/>
  <c r="BD32" i="1" l="1"/>
  <c r="J28" i="2" s="1"/>
  <c r="BB33" i="1"/>
  <c r="BC33" i="1" s="1"/>
  <c r="H29" i="2" s="1"/>
  <c r="I29" i="2" s="1"/>
  <c r="AX34" i="1"/>
  <c r="BD33" i="1" l="1"/>
  <c r="J29" i="2" s="1"/>
  <c r="AX35" i="1"/>
  <c r="BB34" i="1"/>
  <c r="BC34" i="1" s="1"/>
  <c r="H30" i="2" s="1"/>
  <c r="I30" i="2" s="1"/>
  <c r="BD34" i="1" l="1"/>
  <c r="J30" i="2" s="1"/>
  <c r="BB35" i="1"/>
  <c r="BC35" i="1" s="1"/>
  <c r="H31" i="2" s="1"/>
  <c r="I31" i="2" s="1"/>
  <c r="AX36" i="1"/>
  <c r="BD35" i="1" l="1"/>
  <c r="J31" i="2" s="1"/>
  <c r="AX37" i="1"/>
  <c r="BB36" i="1"/>
  <c r="BC36" i="1" s="1"/>
  <c r="H32" i="2" s="1"/>
  <c r="I32" i="2" l="1"/>
  <c r="I33" i="2" s="1"/>
  <c r="H33" i="2"/>
  <c r="BD36" i="1"/>
  <c r="J32" i="2" s="1"/>
  <c r="J33" i="2" s="1"/>
  <c r="BB37" i="1"/>
  <c r="BC37" i="1" s="1"/>
  <c r="AX38" i="1"/>
  <c r="BD37" i="1" l="1"/>
  <c r="AX39" i="1"/>
  <c r="BB38" i="1"/>
  <c r="BC38" i="1" s="1"/>
  <c r="BD38" i="1" l="1"/>
  <c r="BB39" i="1"/>
  <c r="BC39" i="1" s="1"/>
  <c r="AX40" i="1"/>
  <c r="BD39" i="1" l="1"/>
  <c r="AX41" i="1"/>
  <c r="BB40" i="1"/>
  <c r="BC40" i="1" s="1"/>
  <c r="BD40" i="1" l="1"/>
  <c r="BB41" i="1"/>
  <c r="BC41" i="1" s="1"/>
  <c r="AX42" i="1"/>
  <c r="BD41" i="1" l="1"/>
  <c r="BB42" i="1"/>
  <c r="BC42" i="1" s="1"/>
  <c r="AX43" i="1"/>
  <c r="BD42" i="1" l="1"/>
  <c r="BB43" i="1"/>
  <c r="BC43" i="1" s="1"/>
  <c r="AX44" i="1"/>
  <c r="BB44" i="1" s="1"/>
  <c r="BC44" i="1" s="1"/>
  <c r="BD44" i="1" l="1"/>
  <c r="BD43" i="1"/>
</calcChain>
</file>

<file path=xl/sharedStrings.xml><?xml version="1.0" encoding="utf-8"?>
<sst xmlns="http://schemas.openxmlformats.org/spreadsheetml/2006/main" count="116" uniqueCount="75">
  <si>
    <t>PRODUCTION (cubic meter)</t>
  </si>
  <si>
    <t>Wood density</t>
  </si>
  <si>
    <t>Carbon fraction (per oven dry density)</t>
  </si>
  <si>
    <t>Carbon Default Conversion factor (Mg C m-3)</t>
  </si>
  <si>
    <t>Fraction of Domestic Production fDP</t>
  </si>
  <si>
    <t xml:space="preserve">Fraction of PRODUCTION (See Eq. 2.8.4) </t>
  </si>
  <si>
    <t>INFLOW</t>
  </si>
  <si>
    <r>
      <rPr>
        <b/>
        <sz val="11"/>
        <rFont val="Calibri"/>
        <family val="2"/>
      </rPr>
      <t xml:space="preserve">Δ </t>
    </r>
    <r>
      <rPr>
        <b/>
        <sz val="11"/>
        <rFont val="Calibri"/>
        <family val="2"/>
        <scheme val="minor"/>
      </rPr>
      <t>Carbon</t>
    </r>
  </si>
  <si>
    <t>TOTAL C</t>
  </si>
  <si>
    <t>TOTAL CO2</t>
  </si>
  <si>
    <t>Sanwood (Con)    (Mg m-3)</t>
  </si>
  <si>
    <t>Sanwood (Broad)   (Mg m-3)</t>
  </si>
  <si>
    <t>Wood panels      (Mg m-3)</t>
  </si>
  <si>
    <t>Sanwood (Con)</t>
  </si>
  <si>
    <t>Sanwood (Broad)</t>
  </si>
  <si>
    <t>Wood panels</t>
  </si>
  <si>
    <t>Half-lives (Table 2.8.2 GPG)</t>
  </si>
  <si>
    <t>Decay constant (Eq. 2.8.5 GPG)</t>
  </si>
  <si>
    <t>See Eq. 2.8.5 (GPG)</t>
  </si>
  <si>
    <t>See Eq. 2.8.2 (GPG)</t>
  </si>
  <si>
    <r>
      <t>HL (yr</t>
    </r>
    <r>
      <rPr>
        <b/>
        <i/>
        <sz val="11"/>
        <color theme="1"/>
        <rFont val="Calibri"/>
        <family val="2"/>
        <scheme val="minor"/>
      </rPr>
      <t>)</t>
    </r>
  </si>
  <si>
    <r>
      <t>k = ln(2)/HL [in yr</t>
    </r>
    <r>
      <rPr>
        <b/>
        <i/>
        <vertAlign val="superscript"/>
        <sz val="11"/>
        <color theme="1"/>
        <rFont val="Calibri"/>
        <family val="2"/>
        <scheme val="minor"/>
      </rPr>
      <t>-1</t>
    </r>
    <r>
      <rPr>
        <b/>
        <i/>
        <sz val="11"/>
        <color theme="1"/>
        <rFont val="Calibri"/>
        <family val="2"/>
        <scheme val="minor"/>
      </rPr>
      <t>]</t>
    </r>
  </si>
  <si>
    <r>
      <t>e</t>
    </r>
    <r>
      <rPr>
        <b/>
        <i/>
        <vertAlign val="superscript"/>
        <sz val="11"/>
        <color theme="1"/>
        <rFont val="Calibri"/>
        <family val="2"/>
        <scheme val="minor"/>
      </rPr>
      <t>-k</t>
    </r>
  </si>
  <si>
    <r>
      <t>(1-e</t>
    </r>
    <r>
      <rPr>
        <b/>
        <i/>
        <vertAlign val="superscript"/>
        <sz val="11"/>
        <color theme="1"/>
        <rFont val="Calibri"/>
        <family val="2"/>
        <scheme val="minor"/>
      </rPr>
      <t>-k</t>
    </r>
    <r>
      <rPr>
        <b/>
        <i/>
        <sz val="11"/>
        <color theme="1"/>
        <rFont val="Calibri"/>
        <family val="2"/>
        <scheme val="minor"/>
      </rPr>
      <t>)/k</t>
    </r>
  </si>
  <si>
    <t>Year</t>
  </si>
  <si>
    <t>Industrial Roundwood (Con)</t>
  </si>
  <si>
    <t>Industrial Roundwood (Broad)</t>
  </si>
  <si>
    <t>Sanwood (total)</t>
  </si>
  <si>
    <t>Wood-based panel</t>
  </si>
  <si>
    <t>Paper and paperboard (t)</t>
  </si>
  <si>
    <t>Sawn wood</t>
  </si>
  <si>
    <t>Legno segato (conifera m3)</t>
  </si>
  <si>
    <t>Legno segato (latifoglia m3)</t>
  </si>
  <si>
    <t>Pannelli di legno (m3)</t>
  </si>
  <si>
    <t>Densità:</t>
  </si>
  <si>
    <t>Legno segato conifera    (Mg m-3)</t>
  </si>
  <si>
    <t>Legno segato latigolia  (Mg m-3)</t>
  </si>
  <si>
    <t>Pannelli di egno      (Mg m-3)</t>
  </si>
  <si>
    <t>Prelievi latifoglie (m3)</t>
  </si>
  <si>
    <t>Prelievi conifere (m3)</t>
  </si>
  <si>
    <t>Assortimenti conifere:</t>
  </si>
  <si>
    <t>Pallet</t>
  </si>
  <si>
    <t>Scarti:</t>
  </si>
  <si>
    <t>Segati:</t>
  </si>
  <si>
    <t>Pallet:</t>
  </si>
  <si>
    <t>Segati e travi:</t>
  </si>
  <si>
    <t>Totale:</t>
  </si>
  <si>
    <t>Assortimenti latifoglie:</t>
  </si>
  <si>
    <t>Legna da ardere:</t>
  </si>
  <si>
    <t>Pannelli:</t>
  </si>
  <si>
    <t>Pallet (t)</t>
  </si>
  <si>
    <t>Pallet (Con)    (Mg m-3)</t>
  </si>
  <si>
    <t>Pallet (m3)</t>
  </si>
  <si>
    <r>
      <t xml:space="preserve"> Emissioni di CO</t>
    </r>
    <r>
      <rPr>
        <b/>
        <sz val="8"/>
        <rFont val="Calibri"/>
        <family val="2"/>
        <scheme val="minor"/>
      </rPr>
      <t xml:space="preserve">2 </t>
    </r>
    <r>
      <rPr>
        <b/>
        <sz val="10"/>
        <rFont val="Calibri"/>
        <family val="2"/>
        <scheme val="minor"/>
      </rPr>
      <t>prodotti legnosi</t>
    </r>
  </si>
  <si>
    <r>
      <t>Emissioni evitate per sostituzione - Casa legno segato e travi (tonCO</t>
    </r>
    <r>
      <rPr>
        <b/>
        <sz val="8"/>
        <rFont val="Calibri"/>
        <family val="2"/>
        <scheme val="minor"/>
      </rPr>
      <t>2</t>
    </r>
    <r>
      <rPr>
        <b/>
        <sz val="10"/>
        <rFont val="Calibri"/>
        <family val="2"/>
        <scheme val="minor"/>
      </rPr>
      <t>)</t>
    </r>
  </si>
  <si>
    <t>Anno</t>
  </si>
  <si>
    <r>
      <t>Emissioni evitate per sostituzione - Casa pannelli legno (tonCO</t>
    </r>
    <r>
      <rPr>
        <b/>
        <sz val="8"/>
        <rFont val="Calibri"/>
        <family val="2"/>
        <scheme val="minor"/>
      </rPr>
      <t>2</t>
    </r>
    <r>
      <rPr>
        <b/>
        <sz val="10"/>
        <rFont val="Calibri"/>
        <family val="2"/>
        <scheme val="minor"/>
      </rPr>
      <t>)</t>
    </r>
  </si>
  <si>
    <t>Emissioni combustione legno</t>
  </si>
  <si>
    <t>Emissioni combustione gas metano equivalenti</t>
  </si>
  <si>
    <r>
      <t>Emissioni evitate per combustione (tonCO</t>
    </r>
    <r>
      <rPr>
        <b/>
        <sz val="8"/>
        <color theme="1"/>
        <rFont val="Calibri"/>
        <family val="2"/>
        <scheme val="minor"/>
      </rPr>
      <t>2</t>
    </r>
    <r>
      <rPr>
        <b/>
        <sz val="11"/>
        <color theme="1"/>
        <rFont val="Calibri"/>
        <family val="2"/>
        <scheme val="minor"/>
      </rPr>
      <t>)</t>
    </r>
  </si>
  <si>
    <t>Emissioni combustioni legno</t>
  </si>
  <si>
    <t>Conversione da biomassa a CO2</t>
  </si>
  <si>
    <r>
      <rPr>
        <b/>
        <sz val="11"/>
        <color theme="5"/>
        <rFont val="Calibri"/>
        <family val="2"/>
        <scheme val="minor"/>
      </rPr>
      <t>(C5*$V$17*$V$6+C5*$V$16*$V$6+B5*$V$10*$U$6)</t>
    </r>
    <r>
      <rPr>
        <b/>
        <sz val="11"/>
        <color theme="1"/>
        <rFont val="Calibri"/>
        <family val="2"/>
        <scheme val="minor"/>
      </rPr>
      <t>*</t>
    </r>
    <r>
      <rPr>
        <b/>
        <sz val="11"/>
        <color theme="9" tint="-0.249977111117893"/>
        <rFont val="Calibri"/>
        <family val="2"/>
        <scheme val="minor"/>
      </rPr>
      <t>0.48*(44/12)</t>
    </r>
    <r>
      <rPr>
        <b/>
        <sz val="11"/>
        <color theme="1"/>
        <rFont val="Calibri"/>
        <family val="2"/>
        <scheme val="minor"/>
      </rPr>
      <t>*</t>
    </r>
    <r>
      <rPr>
        <b/>
        <sz val="11"/>
        <color theme="4"/>
        <rFont val="Calibri"/>
        <family val="2"/>
        <scheme val="minor"/>
      </rPr>
      <t>0.4</t>
    </r>
  </si>
  <si>
    <t>GWP (gCO2 eq/gCO2), valore medio della biomassa forestale combusta in Adetona et al 2022</t>
  </si>
  <si>
    <t>Biomassa (ton) = Volume legno prelevato * percentuale assortimento * densità assortimento per scarti di lavorazione per conifere e latifoglie e legna da ardere da latifoglie</t>
  </si>
  <si>
    <t>Emissioni associate gas</t>
  </si>
  <si>
    <r>
      <t>(((</t>
    </r>
    <r>
      <rPr>
        <b/>
        <sz val="11"/>
        <color theme="5"/>
        <rFont val="Calibri"/>
        <family val="2"/>
        <scheme val="minor"/>
      </rPr>
      <t>C5*$V$17*$V$6+C5*$V$16*$V$6+B5*$V$10*$U$6</t>
    </r>
    <r>
      <rPr>
        <sz val="11"/>
        <color theme="1"/>
        <rFont val="Calibri"/>
        <family val="2"/>
        <scheme val="minor"/>
      </rPr>
      <t>)*4100)/10600)*2.75</t>
    </r>
  </si>
  <si>
    <t>4100 (kWh/ton): potere calorifico legno</t>
  </si>
  <si>
    <t>10600 (kW/ton): potere calorifico gas metano</t>
  </si>
  <si>
    <t>2.75 (kgCO2eq/kgCH4) GWP combustione metano</t>
  </si>
  <si>
    <t>Fonte potere calorifici: https://www.forestresearch.gov.uk/tools-and-resources/fthr/biomass-energy-resources/reference-biomass/facts-figures/typical-calorific-values-of-fuels/</t>
  </si>
  <si>
    <t>TOTALE AL 2050</t>
  </si>
  <si>
    <t>Variazione del carbonio totale stoccato (tonC)</t>
  </si>
  <si>
    <r>
      <t>Variazione della CO</t>
    </r>
    <r>
      <rPr>
        <b/>
        <sz val="8"/>
        <rFont val="Calibri"/>
        <family val="2"/>
        <scheme val="minor"/>
      </rPr>
      <t xml:space="preserve">2 </t>
    </r>
    <r>
      <rPr>
        <b/>
        <sz val="10"/>
        <rFont val="Calibri"/>
        <family val="2"/>
        <scheme val="minor"/>
      </rPr>
      <t>totale  stoccata (tonCO</t>
    </r>
    <r>
      <rPr>
        <b/>
        <sz val="8"/>
        <rFont val="Calibri"/>
        <family val="2"/>
        <scheme val="minor"/>
      </rPr>
      <t>2</t>
    </r>
    <r>
      <rPr>
        <b/>
        <sz val="10"/>
        <rFont val="Calibri"/>
        <family val="2"/>
        <scheme val="minor"/>
      </rPr>
      <t>)</t>
    </r>
  </si>
  <si>
    <r>
      <t>GWP della CO</t>
    </r>
    <r>
      <rPr>
        <b/>
        <vertAlign val="subscript"/>
        <sz val="11"/>
        <color theme="1"/>
        <rFont val="Calibri"/>
        <family val="2"/>
        <scheme val="minor"/>
      </rPr>
      <t>2</t>
    </r>
    <r>
      <rPr>
        <b/>
        <sz val="11"/>
        <color theme="1"/>
        <rFont val="Calibri"/>
        <family val="2"/>
        <scheme val="minor"/>
      </rPr>
      <t xml:space="preserve"> biogenica da residui forestali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</si>
</sst>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0"/>
    <numFmt numFmtId="166" formatCode="0.0000"/>
    <numFmt numFmtId="167" formatCode="#,##0.0"/>
  </numFmts>
  <fonts count="26"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b/>
      <sz val="11"/>
      <name val="Calibri"/>
      <family val="2"/>
    </font>
    <font>
      <sz val="9"/>
      <color theme="1"/>
      <name val="Calibri"/>
      <family val="2"/>
      <scheme val="minor"/>
    </font>
    <font>
      <b/>
      <sz val="10"/>
      <color rgb="FFFF0000"/>
      <name val="Calibri"/>
      <family val="2"/>
      <scheme val="minor"/>
    </font>
    <font>
      <b/>
      <sz val="10"/>
      <color theme="1"/>
      <name val="Calibri"/>
      <family val="2"/>
      <scheme val="minor"/>
    </font>
    <font>
      <b/>
      <sz val="9"/>
      <name val="Calibri"/>
      <family val="2"/>
      <scheme val="minor"/>
    </font>
    <font>
      <b/>
      <i/>
      <sz val="11"/>
      <color theme="1"/>
      <name val="Calibri"/>
      <family val="2"/>
      <scheme val="minor"/>
    </font>
    <font>
      <b/>
      <i/>
      <vertAlign val="superscript"/>
      <sz val="11"/>
      <color theme="1"/>
      <name val="Calibri"/>
      <family val="2"/>
      <scheme val="minor"/>
    </font>
    <font>
      <b/>
      <sz val="10"/>
      <name val="Calibri"/>
      <family val="2"/>
      <scheme val="minor"/>
    </font>
    <font>
      <sz val="10"/>
      <color theme="1"/>
      <name val="Calibri"/>
      <family val="2"/>
      <scheme val="minor"/>
    </font>
    <font>
      <sz val="10"/>
      <name val="Calibri"/>
      <family val="2"/>
      <scheme val="minor"/>
    </font>
    <font>
      <sz val="11"/>
      <name val="Calibri"/>
      <family val="2"/>
      <scheme val="minor"/>
    </font>
    <font>
      <b/>
      <sz val="9"/>
      <color rgb="FFFF0000"/>
      <name val="Calibri"/>
      <family val="2"/>
      <scheme val="minor"/>
    </font>
    <font>
      <b/>
      <sz val="8"/>
      <name val="Calibri"/>
      <family val="2"/>
      <scheme val="minor"/>
    </font>
    <font>
      <b/>
      <sz val="8"/>
      <color theme="1"/>
      <name val="Calibri"/>
      <family val="2"/>
      <scheme val="minor"/>
    </font>
    <font>
      <sz val="11"/>
      <color theme="5"/>
      <name val="Calibri"/>
      <family val="2"/>
      <scheme val="minor"/>
    </font>
    <font>
      <b/>
      <sz val="11"/>
      <color theme="5"/>
      <name val="Calibri"/>
      <family val="2"/>
      <scheme val="minor"/>
    </font>
    <font>
      <b/>
      <sz val="11"/>
      <color theme="9" tint="-0.249977111117893"/>
      <name val="Calibri"/>
      <family val="2"/>
      <scheme val="minor"/>
    </font>
    <font>
      <sz val="11"/>
      <color theme="9" tint="-0.249977111117893"/>
      <name val="Calibri"/>
      <family val="2"/>
      <scheme val="minor"/>
    </font>
    <font>
      <b/>
      <sz val="11"/>
      <color theme="4"/>
      <name val="Calibri"/>
      <family val="2"/>
      <scheme val="minor"/>
    </font>
    <font>
      <sz val="11"/>
      <color theme="4"/>
      <name val="Calibri"/>
      <family val="2"/>
      <scheme val="minor"/>
    </font>
    <font>
      <b/>
      <vertAlign val="subscript"/>
      <sz val="11"/>
      <color theme="1"/>
      <name val="Calibri"/>
      <family val="2"/>
      <scheme val="minor"/>
    </font>
  </fonts>
  <fills count="19">
    <fill>
      <patternFill patternType="none"/>
    </fill>
    <fill>
      <patternFill patternType="gray125"/>
    </fill>
    <fill>
      <patternFill patternType="solid">
        <fgColor rgb="FFFFC000"/>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7"/>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D797FB"/>
        <bgColor indexed="64"/>
      </patternFill>
    </fill>
    <fill>
      <patternFill patternType="solid">
        <fgColor rgb="FFCF7A63"/>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0">
    <xf numFmtId="0" fontId="0" fillId="0" borderId="0" xfId="0"/>
    <xf numFmtId="0" fontId="0" fillId="0" borderId="0" xfId="0" applyAlignment="1">
      <alignment horizontal="center"/>
    </xf>
    <xf numFmtId="0" fontId="2" fillId="0" borderId="4" xfId="0" applyFont="1" applyBorder="1"/>
    <xf numFmtId="0" fontId="6" fillId="5" borderId="5" xfId="0" applyFont="1" applyFill="1" applyBorder="1" applyAlignment="1">
      <alignment horizontal="center"/>
    </xf>
    <xf numFmtId="0" fontId="6" fillId="5" borderId="0" xfId="0" applyFont="1" applyFill="1" applyAlignment="1">
      <alignment horizontal="center"/>
    </xf>
    <xf numFmtId="0" fontId="6" fillId="5" borderId="6" xfId="0" applyFont="1" applyFill="1" applyBorder="1" applyAlignment="1">
      <alignment horizontal="center"/>
    </xf>
    <xf numFmtId="0" fontId="6" fillId="5" borderId="9" xfId="0" applyFont="1" applyFill="1" applyBorder="1" applyAlignment="1">
      <alignment horizontal="center"/>
    </xf>
    <xf numFmtId="0" fontId="6" fillId="5" borderId="7" xfId="0" applyFont="1" applyFill="1" applyBorder="1" applyAlignment="1">
      <alignment horizontal="center"/>
    </xf>
    <xf numFmtId="0" fontId="6" fillId="5" borderId="8"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6" fillId="3" borderId="9" xfId="0" applyFont="1" applyFill="1" applyBorder="1" applyAlignment="1">
      <alignment horizontal="center"/>
    </xf>
    <xf numFmtId="0" fontId="6" fillId="3" borderId="10"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6" borderId="9" xfId="0" applyFont="1" applyFill="1" applyBorder="1" applyAlignment="1">
      <alignment horizontal="center"/>
    </xf>
    <xf numFmtId="0" fontId="6" fillId="6" borderId="10" xfId="0" applyFont="1" applyFill="1" applyBorder="1" applyAlignment="1">
      <alignment horizontal="center"/>
    </xf>
    <xf numFmtId="164" fontId="9" fillId="4" borderId="7" xfId="0" applyNumberFormat="1" applyFont="1" applyFill="1" applyBorder="1" applyAlignment="1">
      <alignment horizontal="center"/>
    </xf>
    <xf numFmtId="164" fontId="9" fillId="4" borderId="8" xfId="0" applyNumberFormat="1" applyFont="1" applyFill="1" applyBorder="1" applyAlignment="1">
      <alignment horizontal="center"/>
    </xf>
    <xf numFmtId="164" fontId="9" fillId="4" borderId="9" xfId="0" applyNumberFormat="1" applyFont="1" applyFill="1" applyBorder="1" applyAlignment="1">
      <alignment horizontal="center"/>
    </xf>
    <xf numFmtId="164" fontId="9" fillId="4" borderId="10" xfId="0" applyNumberFormat="1" applyFont="1" applyFill="1" applyBorder="1" applyAlignment="1">
      <alignment horizontal="center"/>
    </xf>
    <xf numFmtId="0" fontId="6" fillId="0" borderId="0" xfId="0" applyFont="1" applyAlignment="1">
      <alignment horizontal="center"/>
    </xf>
    <xf numFmtId="0" fontId="0" fillId="5" borderId="5" xfId="0" applyFill="1" applyBorder="1" applyAlignment="1">
      <alignment horizontal="center"/>
    </xf>
    <xf numFmtId="0" fontId="0" fillId="5" borderId="0" xfId="0" applyFill="1" applyAlignment="1">
      <alignment horizontal="center"/>
    </xf>
    <xf numFmtId="0" fontId="0" fillId="5" borderId="6" xfId="0" applyFill="1" applyBorder="1" applyAlignment="1">
      <alignment horizontal="center"/>
    </xf>
    <xf numFmtId="0" fontId="0" fillId="3" borderId="0" xfId="0" applyFill="1" applyAlignment="1">
      <alignment horizontal="center"/>
    </xf>
    <xf numFmtId="0" fontId="0" fillId="3" borderId="6" xfId="0" applyFill="1" applyBorder="1" applyAlignment="1">
      <alignment horizontal="center"/>
    </xf>
    <xf numFmtId="0" fontId="0" fillId="3" borderId="5" xfId="0" applyFill="1" applyBorder="1" applyAlignment="1">
      <alignment horizontal="center"/>
    </xf>
    <xf numFmtId="0" fontId="0" fillId="3" borderId="11" xfId="0" applyFill="1" applyBorder="1" applyAlignment="1">
      <alignment horizontal="center"/>
    </xf>
    <xf numFmtId="0" fontId="0" fillId="6" borderId="0" xfId="0" applyFill="1" applyAlignment="1">
      <alignment horizontal="center"/>
    </xf>
    <xf numFmtId="0" fontId="0" fillId="6" borderId="6" xfId="0" applyFill="1" applyBorder="1" applyAlignment="1">
      <alignment horizontal="center"/>
    </xf>
    <xf numFmtId="0" fontId="0" fillId="6" borderId="5" xfId="0" applyFill="1" applyBorder="1" applyAlignment="1">
      <alignment horizontal="center"/>
    </xf>
    <xf numFmtId="0" fontId="0" fillId="6" borderId="11" xfId="0" applyFill="1" applyBorder="1" applyAlignment="1">
      <alignment horizontal="center"/>
    </xf>
    <xf numFmtId="164" fontId="4" fillId="4" borderId="0" xfId="0" applyNumberFormat="1" applyFont="1" applyFill="1" applyAlignment="1">
      <alignment horizontal="center"/>
    </xf>
    <xf numFmtId="164" fontId="4" fillId="4" borderId="6" xfId="0" applyNumberFormat="1" applyFont="1" applyFill="1" applyBorder="1" applyAlignment="1">
      <alignment horizontal="center"/>
    </xf>
    <xf numFmtId="164" fontId="4" fillId="4" borderId="5" xfId="0" applyNumberFormat="1" applyFont="1" applyFill="1" applyBorder="1" applyAlignment="1">
      <alignment horizontal="center"/>
    </xf>
    <xf numFmtId="164" fontId="4" fillId="4" borderId="11" xfId="0" applyNumberFormat="1" applyFont="1" applyFill="1" applyBorder="1" applyAlignment="1">
      <alignment horizontal="center"/>
    </xf>
    <xf numFmtId="0" fontId="8" fillId="0" borderId="0" xfId="0" applyFont="1" applyAlignment="1">
      <alignment horizontal="center" vertical="center" wrapText="1"/>
    </xf>
    <xf numFmtId="0" fontId="7" fillId="5" borderId="5" xfId="0" applyFont="1" applyFill="1" applyBorder="1" applyAlignment="1">
      <alignment horizontal="center" vertical="center" wrapText="1"/>
    </xf>
    <xf numFmtId="0" fontId="7" fillId="5" borderId="0" xfId="0" applyFont="1" applyFill="1" applyAlignment="1">
      <alignment horizontal="center" vertical="center" wrapText="1"/>
    </xf>
    <xf numFmtId="0" fontId="7" fillId="5" borderId="6"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7" fillId="6" borderId="0" xfId="0" applyFont="1" applyFill="1" applyAlignment="1">
      <alignment horizontal="center" vertical="center" wrapText="1"/>
    </xf>
    <xf numFmtId="0" fontId="7" fillId="6" borderId="6"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11" xfId="0" applyFont="1" applyFill="1" applyBorder="1" applyAlignment="1">
      <alignment horizontal="center" vertical="center" wrapText="1"/>
    </xf>
    <xf numFmtId="164" fontId="12" fillId="4" borderId="0" xfId="0" applyNumberFormat="1" applyFont="1" applyFill="1" applyAlignment="1">
      <alignment horizontal="center" vertical="center" wrapText="1"/>
    </xf>
    <xf numFmtId="164" fontId="12" fillId="4" borderId="6" xfId="0" applyNumberFormat="1" applyFont="1" applyFill="1" applyBorder="1" applyAlignment="1">
      <alignment horizontal="center" vertical="center" wrapText="1"/>
    </xf>
    <xf numFmtId="164" fontId="12" fillId="4" borderId="5" xfId="0" applyNumberFormat="1"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0" fontId="13" fillId="7" borderId="0" xfId="0" applyFont="1" applyFill="1" applyAlignment="1">
      <alignment horizontal="center" vertical="center" wrapText="1"/>
    </xf>
    <xf numFmtId="3" fontId="14" fillId="5" borderId="5" xfId="0" applyNumberFormat="1" applyFont="1" applyFill="1" applyBorder="1" applyAlignment="1">
      <alignment horizontal="right" vertical="center" wrapText="1"/>
    </xf>
    <xf numFmtId="4" fontId="0" fillId="0" borderId="0" xfId="0" applyNumberFormat="1" applyAlignment="1">
      <alignment horizontal="center"/>
    </xf>
    <xf numFmtId="164" fontId="0" fillId="0" borderId="0" xfId="0" applyNumberFormat="1" applyAlignment="1">
      <alignment horizontal="center"/>
    </xf>
    <xf numFmtId="164" fontId="0" fillId="0" borderId="6" xfId="0" applyNumberFormat="1" applyBorder="1" applyAlignment="1">
      <alignment horizontal="center"/>
    </xf>
    <xf numFmtId="4" fontId="0" fillId="0" borderId="5" xfId="0" applyNumberFormat="1" applyBorder="1" applyAlignment="1">
      <alignment horizontal="center"/>
    </xf>
    <xf numFmtId="164" fontId="0" fillId="2" borderId="5" xfId="0" applyNumberFormat="1" applyFill="1" applyBorder="1" applyAlignment="1">
      <alignment horizontal="center"/>
    </xf>
    <xf numFmtId="164" fontId="0" fillId="2" borderId="0" xfId="0" applyNumberFormat="1" applyFill="1" applyAlignment="1">
      <alignment horizontal="center"/>
    </xf>
    <xf numFmtId="4" fontId="1" fillId="0" borderId="5" xfId="0" applyNumberFormat="1" applyFont="1" applyBorder="1" applyAlignment="1">
      <alignment horizontal="center"/>
    </xf>
    <xf numFmtId="4" fontId="1" fillId="0" borderId="0" xfId="0" applyNumberFormat="1" applyFont="1" applyAlignment="1">
      <alignment horizontal="center"/>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3" fontId="7" fillId="8" borderId="0" xfId="0" applyNumberFormat="1" applyFont="1" applyFill="1" applyAlignment="1">
      <alignment horizontal="center" vertical="center" wrapText="1"/>
    </xf>
    <xf numFmtId="3" fontId="15" fillId="9" borderId="0" xfId="0" applyNumberFormat="1" applyFont="1" applyFill="1" applyAlignment="1">
      <alignment horizontal="center"/>
    </xf>
    <xf numFmtId="3" fontId="15" fillId="9" borderId="6" xfId="0" applyNumberFormat="1" applyFont="1" applyFill="1" applyBorder="1" applyAlignment="1">
      <alignment horizontal="center"/>
    </xf>
    <xf numFmtId="3" fontId="15" fillId="9" borderId="5" xfId="0" applyNumberFormat="1" applyFont="1" applyFill="1" applyBorder="1" applyAlignment="1">
      <alignment horizontal="center"/>
    </xf>
    <xf numFmtId="3" fontId="15" fillId="9" borderId="11" xfId="0" applyNumberFormat="1" applyFont="1"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5" xfId="0" applyBorder="1"/>
    <xf numFmtId="0" fontId="0" fillId="0" borderId="6" xfId="0" applyBorder="1"/>
    <xf numFmtId="165" fontId="0" fillId="0" borderId="5" xfId="0" applyNumberFormat="1" applyBorder="1" applyAlignment="1">
      <alignment horizontal="center"/>
    </xf>
    <xf numFmtId="166" fontId="0" fillId="0" borderId="0" xfId="0" applyNumberFormat="1" applyAlignment="1">
      <alignment horizontal="center"/>
    </xf>
    <xf numFmtId="166" fontId="0" fillId="0" borderId="6" xfId="0" applyNumberFormat="1" applyBorder="1" applyAlignment="1">
      <alignment horizontal="center"/>
    </xf>
    <xf numFmtId="3" fontId="7" fillId="6" borderId="0" xfId="0" applyNumberFormat="1" applyFont="1" applyFill="1" applyAlignment="1">
      <alignment horizontal="center" vertical="center" wrapText="1"/>
    </xf>
    <xf numFmtId="3" fontId="7" fillId="6" borderId="5" xfId="0" applyNumberFormat="1" applyFont="1" applyFill="1" applyBorder="1" applyAlignment="1">
      <alignment horizontal="center" vertical="center" wrapText="1"/>
    </xf>
    <xf numFmtId="3" fontId="7" fillId="6" borderId="11" xfId="0" applyNumberFormat="1" applyFont="1" applyFill="1" applyBorder="1" applyAlignment="1">
      <alignment horizontal="center" vertical="center" wrapText="1"/>
    </xf>
    <xf numFmtId="3" fontId="12" fillId="4" borderId="0" xfId="0" applyNumberFormat="1" applyFont="1" applyFill="1" applyAlignment="1">
      <alignment horizontal="center" vertical="center" wrapText="1"/>
    </xf>
    <xf numFmtId="3" fontId="3" fillId="0" borderId="0" xfId="0" applyNumberFormat="1" applyFont="1" applyAlignment="1">
      <alignment horizontal="center" textRotation="255"/>
    </xf>
    <xf numFmtId="3" fontId="8" fillId="0" borderId="0" xfId="0" applyNumberFormat="1" applyFont="1" applyAlignment="1">
      <alignment horizontal="center" vertical="center" wrapText="1"/>
    </xf>
    <xf numFmtId="3" fontId="0" fillId="5" borderId="5" xfId="0" applyNumberFormat="1" applyFill="1" applyBorder="1"/>
    <xf numFmtId="3" fontId="0" fillId="5" borderId="0" xfId="0" applyNumberFormat="1" applyFill="1"/>
    <xf numFmtId="166" fontId="0" fillId="0" borderId="5" xfId="0" applyNumberFormat="1" applyBorder="1" applyAlignment="1">
      <alignment horizontal="center"/>
    </xf>
    <xf numFmtId="3" fontId="3" fillId="0" borderId="0" xfId="0" applyNumberFormat="1" applyFont="1" applyAlignment="1">
      <alignment horizontal="center"/>
    </xf>
    <xf numFmtId="1" fontId="0" fillId="0" borderId="0" xfId="0" applyNumberFormat="1"/>
    <xf numFmtId="2" fontId="0" fillId="0" borderId="0" xfId="0" applyNumberFormat="1"/>
    <xf numFmtId="0" fontId="0" fillId="2" borderId="0" xfId="0" applyFill="1"/>
    <xf numFmtId="0" fontId="0" fillId="10" borderId="0" xfId="0" applyFill="1"/>
    <xf numFmtId="4" fontId="0" fillId="0" borderId="12" xfId="0" applyNumberFormat="1" applyBorder="1" applyAlignment="1">
      <alignment horizontal="center"/>
    </xf>
    <xf numFmtId="164" fontId="0" fillId="0" borderId="12" xfId="0" applyNumberFormat="1" applyBorder="1" applyAlignment="1">
      <alignment horizontal="center"/>
    </xf>
    <xf numFmtId="0" fontId="7" fillId="0" borderId="0" xfId="0" applyFont="1" applyFill="1" applyBorder="1" applyAlignment="1">
      <alignment horizontal="center" vertical="center" wrapText="1"/>
    </xf>
    <xf numFmtId="0" fontId="0" fillId="0" borderId="0" xfId="0" applyFill="1"/>
    <xf numFmtId="0" fontId="0" fillId="0" borderId="0" xfId="0" quotePrefix="1" applyFill="1"/>
    <xf numFmtId="0" fontId="0" fillId="0" borderId="0" xfId="0" applyBorder="1"/>
    <xf numFmtId="4" fontId="0" fillId="0" borderId="16" xfId="0" applyNumberFormat="1" applyBorder="1" applyAlignment="1">
      <alignment horizontal="center"/>
    </xf>
    <xf numFmtId="164" fontId="0" fillId="0" borderId="17" xfId="0" applyNumberFormat="1" applyBorder="1" applyAlignment="1">
      <alignment horizontal="center"/>
    </xf>
    <xf numFmtId="0" fontId="0" fillId="0" borderId="18" xfId="0" applyBorder="1"/>
    <xf numFmtId="0" fontId="0" fillId="0" borderId="21" xfId="0" applyBorder="1"/>
    <xf numFmtId="0" fontId="0" fillId="0" borderId="19" xfId="0" applyBorder="1"/>
    <xf numFmtId="0" fontId="14" fillId="0" borderId="0" xfId="0" applyFont="1" applyFill="1" applyBorder="1" applyAlignment="1">
      <alignment horizontal="center" vertical="center" wrapText="1"/>
    </xf>
    <xf numFmtId="0" fontId="0" fillId="12" borderId="15" xfId="0" applyFill="1" applyBorder="1"/>
    <xf numFmtId="0" fontId="0" fillId="12" borderId="16" xfId="0" applyFill="1" applyBorder="1"/>
    <xf numFmtId="9" fontId="0" fillId="12" borderId="17" xfId="0" applyNumberFormat="1" applyFill="1" applyBorder="1"/>
    <xf numFmtId="10" fontId="0" fillId="12" borderId="17" xfId="0" applyNumberFormat="1" applyFill="1" applyBorder="1"/>
    <xf numFmtId="0" fontId="2" fillId="12" borderId="14" xfId="0" applyFont="1" applyFill="1" applyBorder="1"/>
    <xf numFmtId="0" fontId="2" fillId="12" borderId="18" xfId="0" applyFont="1" applyFill="1" applyBorder="1"/>
    <xf numFmtId="9" fontId="2" fillId="12" borderId="19" xfId="0" applyNumberFormat="1" applyFont="1" applyFill="1" applyBorder="1"/>
    <xf numFmtId="0" fontId="2" fillId="12" borderId="15" xfId="0" applyFont="1" applyFill="1" applyBorder="1"/>
    <xf numFmtId="0" fontId="12" fillId="0" borderId="1"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15" borderId="2" xfId="0" applyFont="1" applyFill="1" applyBorder="1" applyAlignment="1">
      <alignment horizontal="center" vertical="center" wrapText="1"/>
    </xf>
    <xf numFmtId="0" fontId="12" fillId="14"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2" fillId="8" borderId="13" xfId="0" applyFont="1" applyFill="1" applyBorder="1"/>
    <xf numFmtId="0" fontId="0" fillId="0" borderId="5" xfId="0" applyFill="1" applyBorder="1"/>
    <xf numFmtId="0" fontId="2" fillId="11" borderId="0" xfId="0" applyFont="1" applyFill="1" applyBorder="1"/>
    <xf numFmtId="0" fontId="0" fillId="0" borderId="0" xfId="0" applyFill="1" applyBorder="1"/>
    <xf numFmtId="0" fontId="2" fillId="13" borderId="0" xfId="0" applyFont="1" applyFill="1" applyBorder="1"/>
    <xf numFmtId="0" fontId="2" fillId="15" borderId="0" xfId="0" applyFont="1" applyFill="1" applyBorder="1"/>
    <xf numFmtId="0" fontId="2" fillId="14" borderId="0" xfId="0" applyFont="1" applyFill="1" applyBorder="1"/>
    <xf numFmtId="0" fontId="2" fillId="3" borderId="0" xfId="0" applyFont="1" applyFill="1" applyBorder="1"/>
    <xf numFmtId="0" fontId="2" fillId="0" borderId="0" xfId="0" applyFont="1" applyFill="1" applyBorder="1"/>
    <xf numFmtId="0" fontId="0" fillId="17" borderId="5" xfId="0" applyFill="1" applyBorder="1"/>
    <xf numFmtId="0" fontId="2" fillId="17" borderId="0" xfId="0" applyFont="1" applyFill="1" applyBorder="1"/>
    <xf numFmtId="0" fontId="0" fillId="17" borderId="0" xfId="0" applyFill="1" applyBorder="1"/>
    <xf numFmtId="0" fontId="2" fillId="17" borderId="6" xfId="0" applyFont="1" applyFill="1" applyBorder="1"/>
    <xf numFmtId="0" fontId="2" fillId="0" borderId="0" xfId="0" applyFont="1"/>
    <xf numFmtId="0" fontId="19" fillId="0" borderId="0" xfId="0" applyFont="1"/>
    <xf numFmtId="0" fontId="22" fillId="0" borderId="0" xfId="0" applyFont="1"/>
    <xf numFmtId="0" fontId="24" fillId="0" borderId="0" xfId="0" applyFont="1"/>
    <xf numFmtId="0" fontId="0" fillId="17" borderId="0" xfId="0" applyFont="1" applyFill="1" applyBorder="1"/>
    <xf numFmtId="0" fontId="0" fillId="0" borderId="0" xfId="0" applyFont="1" applyFill="1" applyBorder="1"/>
    <xf numFmtId="167" fontId="2" fillId="17" borderId="0" xfId="0" applyNumberFormat="1" applyFont="1" applyFill="1" applyBorder="1"/>
    <xf numFmtId="167" fontId="2" fillId="15" borderId="0" xfId="0" applyNumberFormat="1" applyFont="1" applyFill="1" applyBorder="1"/>
    <xf numFmtId="167" fontId="2" fillId="14" borderId="0" xfId="0" applyNumberFormat="1" applyFont="1" applyFill="1" applyBorder="1"/>
    <xf numFmtId="0" fontId="2" fillId="16" borderId="6" xfId="0" applyFont="1" applyFill="1" applyBorder="1"/>
    <xf numFmtId="0" fontId="0" fillId="16" borderId="6" xfId="0" applyFill="1" applyBorder="1"/>
    <xf numFmtId="0" fontId="12" fillId="3" borderId="2" xfId="0" applyFont="1" applyFill="1" applyBorder="1" applyAlignment="1">
      <alignment horizontal="center" vertical="center" wrapText="1"/>
    </xf>
    <xf numFmtId="0" fontId="2" fillId="16" borderId="3" xfId="0" applyFont="1" applyFill="1" applyBorder="1" applyAlignment="1">
      <alignment wrapText="1"/>
    </xf>
    <xf numFmtId="0" fontId="16" fillId="0" borderId="14"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5" xfId="0" applyFont="1" applyBorder="1" applyAlignment="1">
      <alignment horizontal="center" vertical="center" wrapText="1"/>
    </xf>
    <xf numFmtId="0" fontId="2" fillId="0" borderId="0" xfId="0" applyFont="1" applyAlignment="1">
      <alignment horizontal="center"/>
    </xf>
    <xf numFmtId="0" fontId="8" fillId="0" borderId="9"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10" fillId="0" borderId="5" xfId="0" applyFont="1" applyBorder="1" applyAlignment="1">
      <alignment horizontal="center"/>
    </xf>
    <xf numFmtId="0" fontId="10" fillId="0" borderId="0" xfId="0" applyFont="1" applyAlignment="1">
      <alignment horizontal="center"/>
    </xf>
    <xf numFmtId="0" fontId="10" fillId="0" borderId="6" xfId="0" applyFont="1" applyBorder="1" applyAlignment="1">
      <alignment horizontal="center"/>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164" fontId="4" fillId="4" borderId="1" xfId="0" applyNumberFormat="1" applyFont="1" applyFill="1" applyBorder="1" applyAlignment="1">
      <alignment horizontal="center"/>
    </xf>
    <xf numFmtId="164" fontId="4" fillId="4" borderId="2" xfId="0" applyNumberFormat="1" applyFont="1" applyFill="1" applyBorder="1" applyAlignment="1">
      <alignment horizontal="center"/>
    </xf>
    <xf numFmtId="164" fontId="4" fillId="4" borderId="3" xfId="0" applyNumberFormat="1" applyFont="1" applyFill="1" applyBorder="1" applyAlignment="1">
      <alignment horizontal="center"/>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 fillId="0" borderId="5" xfId="0" applyFont="1" applyFill="1" applyBorder="1" applyAlignment="1">
      <alignment wrapText="1"/>
    </xf>
    <xf numFmtId="0" fontId="2" fillId="0" borderId="0" xfId="0" applyFont="1" applyFill="1"/>
    <xf numFmtId="0" fontId="0" fillId="18" borderId="25" xfId="0" applyFill="1" applyBorder="1"/>
    <xf numFmtId="0" fontId="0" fillId="18" borderId="26" xfId="0" applyFill="1" applyBorder="1"/>
    <xf numFmtId="0" fontId="0" fillId="18" borderId="27" xfId="0" applyFill="1" applyBorder="1"/>
    <xf numFmtId="0" fontId="2" fillId="18" borderId="22" xfId="0" applyFont="1" applyFill="1" applyBorder="1" applyAlignment="1">
      <alignment horizontal="center"/>
    </xf>
    <xf numFmtId="0" fontId="2" fillId="18" borderId="23" xfId="0" applyFont="1" applyFill="1" applyBorder="1" applyAlignment="1">
      <alignment horizontal="center"/>
    </xf>
    <xf numFmtId="0" fontId="2" fillId="18" borderId="24" xfId="0" applyFont="1" applyFill="1" applyBorder="1" applyAlignment="1">
      <alignment horizontal="center"/>
    </xf>
  </cellXfs>
  <cellStyles count="1">
    <cellStyle name="Normale" xfId="0" builtinId="0"/>
  </cellStyles>
  <dxfs count="0"/>
  <tableStyles count="0" defaultTableStyle="TableStyleMedium2" defaultPivotStyle="PivotStyleLight16"/>
  <colors>
    <mruColors>
      <color rgb="FFCF7A63"/>
      <color rgb="FFF60000"/>
      <color rgb="FFD797FB"/>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213360</xdr:colOff>
      <xdr:row>0</xdr:row>
      <xdr:rowOff>160020</xdr:rowOff>
    </xdr:from>
    <xdr:to>
      <xdr:col>20</xdr:col>
      <xdr:colOff>457200</xdr:colOff>
      <xdr:row>55</xdr:row>
      <xdr:rowOff>144780</xdr:rowOff>
    </xdr:to>
    <xdr:sp macro="" textlink="">
      <xdr:nvSpPr>
        <xdr:cNvPr id="2" name="CasellaDiTesto 1">
          <a:extLst>
            <a:ext uri="{FF2B5EF4-FFF2-40B4-BE49-F238E27FC236}">
              <a16:creationId xmlns:a16="http://schemas.microsoft.com/office/drawing/2014/main" id="{B1F6C38D-1534-417C-890A-DC8E2ED74E89}"/>
            </a:ext>
          </a:extLst>
        </xdr:cNvPr>
        <xdr:cNvSpPr txBox="1"/>
      </xdr:nvSpPr>
      <xdr:spPr>
        <a:xfrm>
          <a:off x="9357360" y="160020"/>
          <a:ext cx="3383280" cy="11704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t>ISTRUZIONI:</a:t>
          </a:r>
        </a:p>
        <a:p>
          <a:r>
            <a:rPr lang="it-IT" sz="1100"/>
            <a:t>1) </a:t>
          </a:r>
          <a:r>
            <a:rPr lang="it-IT" sz="1100" b="1"/>
            <a:t>Inserire i volumi estratti </a:t>
          </a:r>
          <a:r>
            <a:rPr lang="it-IT" sz="1100"/>
            <a:t>dalla foresta suddivisi tra conifere e latifoglie nelle </a:t>
          </a:r>
          <a:r>
            <a:rPr lang="it-IT" sz="1100" b="1">
              <a:solidFill>
                <a:schemeClr val="accent1"/>
              </a:solidFill>
            </a:rPr>
            <a:t>colonne B e C</a:t>
          </a:r>
          <a:r>
            <a:rPr lang="it-IT" sz="1100"/>
            <a:t>, in corrispondenza dell'anno in cui viene effettuato il prelievo;</a:t>
          </a:r>
        </a:p>
        <a:p>
          <a:r>
            <a:rPr lang="it-IT" sz="1100"/>
            <a:t>2) Se necessario </a:t>
          </a:r>
          <a:r>
            <a:rPr lang="it-IT" sz="1100" b="1"/>
            <a:t>modificare le</a:t>
          </a:r>
          <a:r>
            <a:rPr lang="it-IT" sz="1100" b="1" baseline="0"/>
            <a:t> percentuali </a:t>
          </a:r>
          <a:r>
            <a:rPr lang="it-IT" sz="1100" baseline="0"/>
            <a:t>degli assortimenti, suddivisi tra conifere e latifoglie, nelle </a:t>
          </a:r>
          <a:r>
            <a:rPr lang="it-IT" sz="1100" b="1" baseline="0">
              <a:solidFill>
                <a:schemeClr val="accent4">
                  <a:lumMod val="75000"/>
                </a:schemeClr>
              </a:solidFill>
            </a:rPr>
            <a:t>tabelle assortimenti</a:t>
          </a:r>
          <a:r>
            <a:rPr lang="it-IT" sz="1100" baseline="0"/>
            <a:t>.</a:t>
          </a:r>
        </a:p>
        <a:p>
          <a:endParaRPr lang="it-IT" sz="1100"/>
        </a:p>
        <a:p>
          <a:r>
            <a:rPr lang="it-IT" sz="1100"/>
            <a:t>Il</a:t>
          </a:r>
          <a:r>
            <a:rPr lang="it-IT" sz="1100" baseline="0"/>
            <a:t> tool restituisce:</a:t>
          </a:r>
        </a:p>
        <a:p>
          <a:r>
            <a:rPr lang="it-IT" sz="1100" b="1" baseline="0"/>
            <a:t>Carbonio totale stoccato</a:t>
          </a:r>
          <a:r>
            <a:rPr lang="it-IT" sz="1100" baseline="0"/>
            <a:t>: Totale carbonio (in tonnellate) stoccato negli assortimenti legnosi (</a:t>
          </a:r>
          <a:r>
            <a:rPr lang="it-IT" sz="1100" b="1" baseline="0">
              <a:solidFill>
                <a:srgbClr val="C00000"/>
              </a:solidFill>
            </a:rPr>
            <a:t>colonna H e I</a:t>
          </a:r>
          <a:r>
            <a:rPr lang="it-IT" sz="1100" baseline="0"/>
            <a:t>). Tale valore diminuisce nel tempo perché tiene conto del decadimento dei prodotti legnosi; </a:t>
          </a:r>
        </a:p>
        <a:p>
          <a:r>
            <a:rPr lang="it-IT" sz="1100" b="1"/>
            <a:t>Emissioni di CO</a:t>
          </a:r>
          <a:r>
            <a:rPr lang="it-IT" sz="800" b="1"/>
            <a:t>2</a:t>
          </a:r>
          <a:r>
            <a:rPr lang="it-IT" sz="1100" b="1" baseline="0"/>
            <a:t> prodotti legnosi</a:t>
          </a:r>
          <a:r>
            <a:rPr lang="it-IT" sz="1100" baseline="0"/>
            <a:t>: la </a:t>
          </a:r>
          <a:r>
            <a:rPr lang="it-IT" sz="1100" b="1" baseline="0">
              <a:solidFill>
                <a:srgbClr val="7030A0"/>
              </a:solidFill>
            </a:rPr>
            <a:t>colonna J</a:t>
          </a:r>
          <a:r>
            <a:rPr lang="it-IT" sz="1100" baseline="0"/>
            <a:t>  presenta i valori di emissioni di CO</a:t>
          </a:r>
          <a:r>
            <a:rPr lang="it-IT" sz="800" baseline="0"/>
            <a:t>2</a:t>
          </a:r>
          <a:r>
            <a:rPr lang="it-IT" sz="1100" baseline="0"/>
            <a:t> associate ai prodotti legnosi. I valori negativi del pool dei prodotti legnosi corrispondono ad altrettante emissioni positivi dei pool forestali. I valori positivi successivi presenti gli anni successivi rappresentano le emissioni associate al decadimento dei prodotti legnosi;</a:t>
          </a:r>
        </a:p>
        <a:p>
          <a:r>
            <a:rPr lang="it-IT" sz="1100" b="1" baseline="0"/>
            <a:t>Emissioni evitate per sostituzione</a:t>
          </a:r>
          <a:r>
            <a:rPr lang="it-IT" sz="1100" baseline="0"/>
            <a:t>: emissioni evitate utilizzando la totalità degli assortimenti generati per la costruzione di casa in legno, con struttura in travi e legno segato (</a:t>
          </a:r>
          <a:r>
            <a:rPr lang="it-IT" sz="1100" b="1" baseline="0">
              <a:solidFill>
                <a:schemeClr val="accent6"/>
              </a:solidFill>
            </a:rPr>
            <a:t>colonna K</a:t>
          </a:r>
          <a:r>
            <a:rPr lang="it-IT" sz="1100" baseline="0"/>
            <a:t>) e con struttura in pannelli di legno (</a:t>
          </a:r>
          <a:r>
            <a:rPr lang="it-IT" sz="1100" b="1" baseline="0">
              <a:solidFill>
                <a:schemeClr val="accent2"/>
              </a:solidFill>
            </a:rPr>
            <a:t>colonna L</a:t>
          </a:r>
          <a:r>
            <a:rPr lang="it-IT" sz="1100" baseline="0"/>
            <a:t>). I GWP indicati nelle formule tramite funzioni lineari tengono conto della diminuzione dell'impronta carbonica dei materiali edili utilizzati, stimate nell'ambito del progetto USEFOL;</a:t>
          </a:r>
        </a:p>
        <a:p>
          <a:r>
            <a:rPr lang="it-IT" sz="1100" b="1" baseline="0"/>
            <a:t>Emissioni evitate per combustione</a:t>
          </a:r>
          <a:r>
            <a:rPr lang="it-IT" sz="1100" baseline="0"/>
            <a:t>: la </a:t>
          </a:r>
          <a:r>
            <a:rPr lang="it-IT" sz="1100" b="1" baseline="0">
              <a:solidFill>
                <a:schemeClr val="accent4"/>
              </a:solidFill>
            </a:rPr>
            <a:t>colonna O</a:t>
          </a:r>
          <a:r>
            <a:rPr lang="it-IT" sz="1100" baseline="0"/>
            <a:t> rappresenta le emissioni evitate grazie alla combustione di scarti di lavorazione e legna da ardere al posto di gas naturale (metano). Il calcolo tiene conto della non neutralità carbonica legata alla combustione di biomassa forestale. Difatti bruciare residui forestali comporta la liberazione in atmosfera di carbonio che alternativamente avrebbe impiegato un periodo variabile di tempo a degradarsi. Pertanto fonti di letteratura scientifica suggeriscono l'utilizzo di un coefficiente di GWPb (Global Warming Potential della CO</a:t>
          </a:r>
          <a:r>
            <a:rPr lang="it-IT" sz="1100" baseline="-25000">
              <a:solidFill>
                <a:schemeClr val="dk1"/>
              </a:solidFill>
              <a:effectLst/>
              <a:latin typeface="+mn-lt"/>
              <a:ea typeface="+mn-ea"/>
              <a:cs typeface="+mn-cs"/>
            </a:rPr>
            <a:t>2</a:t>
          </a:r>
          <a:r>
            <a:rPr lang="it-IT" sz="1100" baseline="0"/>
            <a:t> biogenica). Tale valore è di 1 per la CO</a:t>
          </a:r>
          <a:r>
            <a:rPr lang="it-IT" sz="1100" baseline="-25000">
              <a:solidFill>
                <a:schemeClr val="dk1"/>
              </a:solidFill>
              <a:effectLst/>
              <a:latin typeface="+mn-lt"/>
              <a:ea typeface="+mn-ea"/>
              <a:cs typeface="+mn-cs"/>
            </a:rPr>
            <a:t>2</a:t>
          </a:r>
          <a:r>
            <a:rPr lang="it-IT" sz="1100" baseline="0"/>
            <a:t> di origine fossile (1g di CO</a:t>
          </a:r>
          <a:r>
            <a:rPr lang="it-IT" sz="1100" baseline="-25000">
              <a:solidFill>
                <a:schemeClr val="dk1"/>
              </a:solidFill>
              <a:effectLst/>
              <a:latin typeface="+mn-lt"/>
              <a:ea typeface="+mn-ea"/>
              <a:cs typeface="+mn-cs"/>
            </a:rPr>
            <a:t>2</a:t>
          </a:r>
          <a:r>
            <a:rPr lang="it-IT" sz="1100" baseline="0"/>
            <a:t> fossile vale come 1g di CO</a:t>
          </a:r>
          <a:r>
            <a:rPr lang="it-IT" sz="1100" baseline="-25000">
              <a:solidFill>
                <a:schemeClr val="dk1"/>
              </a:solidFill>
              <a:effectLst/>
              <a:latin typeface="+mn-lt"/>
              <a:ea typeface="+mn-ea"/>
              <a:cs typeface="+mn-cs"/>
            </a:rPr>
            <a:t>2</a:t>
          </a:r>
          <a:r>
            <a:rPr lang="it-IT" sz="1100" baseline="0"/>
            <a:t> equivalente). In caso di peggioramenti consistenti del popolamento forestale (come la piantagione di pioppi da carta al posto di una foresta) corrisponde a valori di GWPb maggiori di 1, per cui bruciare legname proveniente da una conversione del genere corrisponde a emissioni maggiori di quelle generate bruciando combustibili fossili.  Il valore impostato di 0.4 rappresenta una media per il settore forestale come indicato da Adetona e colleghi (2022 - DOI: 10.1111/gcbb.13048). Il valore di GWPb è modificabile nella tabella "GWP della CO</a:t>
          </a:r>
          <a:r>
            <a:rPr lang="it-IT" sz="1100" baseline="-25000"/>
            <a:t>2</a:t>
          </a:r>
          <a:r>
            <a:rPr lang="it-IT" sz="1100" baseline="0"/>
            <a:t> biogenica da residui forestali"</a:t>
          </a:r>
        </a:p>
        <a:p>
          <a:endParaRPr lang="it-IT" sz="1100" baseline="0"/>
        </a:p>
        <a:p>
          <a:endParaRPr lang="it-IT" sz="1100" baseline="0"/>
        </a:p>
        <a:p>
          <a:r>
            <a:rPr lang="it-IT" sz="1100" b="1" baseline="0"/>
            <a:t>NOTA</a:t>
          </a:r>
          <a:r>
            <a:rPr lang="it-IT" sz="1100" baseline="0"/>
            <a:t>: I valori di stock di carbonio vanno valutati dei prodotti legnosi vanno valutati insieme alle concomitanti variazioni di stock di carbonio in foresta. </a:t>
          </a:r>
        </a:p>
        <a:p>
          <a:endParaRPr lang="it-IT" sz="1100" baseline="0"/>
        </a:p>
        <a:p>
          <a:r>
            <a:rPr lang="it-IT" sz="1100" baseline="0"/>
            <a:t>Il tool può essere utilizzato anche per confrontare diversi scenari e calcolare così i </a:t>
          </a:r>
          <a:r>
            <a:rPr lang="it-IT" sz="1100" b="1" baseline="0"/>
            <a:t>crediti di carbonio </a:t>
          </a:r>
          <a:r>
            <a:rPr lang="it-IT" sz="1100" baseline="0"/>
            <a:t>rispetto a uno scenario standard. </a:t>
          </a:r>
          <a:endParaRPr lang="it-IT"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A776C-407D-467A-A0E6-E8318C81821F}">
  <dimension ref="A1:Y42"/>
  <sheetViews>
    <sheetView tabSelected="1" workbookViewId="0">
      <pane ySplit="1" topLeftCell="A2" activePane="bottomLeft" state="frozen"/>
      <selection pane="bottomLeft" activeCell="O12" sqref="O12"/>
    </sheetView>
  </sheetViews>
  <sheetFormatPr defaultRowHeight="14.4" x14ac:dyDescent="0.3"/>
  <cols>
    <col min="1" max="1" width="8.88671875" style="75"/>
    <col min="2" max="3" width="8.88671875" style="122"/>
    <col min="4" max="7" width="8.88671875" style="99"/>
    <col min="8" max="9" width="8.88671875" style="125"/>
    <col min="10" max="10" width="8.88671875" style="126"/>
    <col min="11" max="11" width="8.88671875" style="124"/>
    <col min="12" max="12" width="8.88671875" style="127"/>
    <col min="13" max="14" width="8.88671875" style="128"/>
    <col min="15" max="15" width="8.88671875" style="143"/>
    <col min="17" max="17" width="10.21875" customWidth="1"/>
    <col min="22" max="22" width="13.5546875" customWidth="1"/>
  </cols>
  <sheetData>
    <row r="1" spans="1:25" s="97" customFormat="1" ht="124.8" thickBot="1" x14ac:dyDescent="0.35">
      <c r="A1" s="114" t="s">
        <v>55</v>
      </c>
      <c r="B1" s="115" t="s">
        <v>39</v>
      </c>
      <c r="C1" s="115" t="s">
        <v>38</v>
      </c>
      <c r="D1" s="116" t="s">
        <v>31</v>
      </c>
      <c r="E1" s="116" t="s">
        <v>32</v>
      </c>
      <c r="F1" s="116" t="s">
        <v>33</v>
      </c>
      <c r="G1" s="116" t="s">
        <v>52</v>
      </c>
      <c r="H1" s="117" t="s">
        <v>72</v>
      </c>
      <c r="I1" s="117" t="s">
        <v>73</v>
      </c>
      <c r="J1" s="118" t="s">
        <v>53</v>
      </c>
      <c r="K1" s="119" t="s">
        <v>54</v>
      </c>
      <c r="L1" s="144" t="s">
        <v>56</v>
      </c>
      <c r="M1" s="116" t="s">
        <v>57</v>
      </c>
      <c r="N1" s="116" t="s">
        <v>58</v>
      </c>
      <c r="O1" s="145" t="s">
        <v>59</v>
      </c>
      <c r="P1" s="96"/>
      <c r="Q1" s="105"/>
      <c r="V1" s="98"/>
    </row>
    <row r="2" spans="1:25" ht="15" thickBot="1" x14ac:dyDescent="0.35">
      <c r="A2" s="129">
        <v>2020</v>
      </c>
      <c r="B2" s="130">
        <v>0</v>
      </c>
      <c r="C2" s="130">
        <v>0</v>
      </c>
      <c r="D2" s="131">
        <f>B2*$W$11</f>
        <v>0</v>
      </c>
      <c r="E2" s="131">
        <f>C2*$W$18</f>
        <v>0</v>
      </c>
      <c r="F2" s="131">
        <f>C2*$W$19</f>
        <v>0</v>
      </c>
      <c r="G2" s="131">
        <f>B2*$W$12</f>
        <v>0</v>
      </c>
      <c r="H2" s="139">
        <f>Calcoli!BC6</f>
        <v>0</v>
      </c>
      <c r="I2" s="139">
        <f>(44/12)*H2</f>
        <v>0</v>
      </c>
      <c r="J2" s="139">
        <f>Calcoli!BD5</f>
        <v>0</v>
      </c>
      <c r="K2" s="130">
        <f>((D2*$V$6+E2*$W$6)*(1/0.133)*(-3802.596284+1.857525*A2)-(D2*$V$6+E2*$W$6)*(1/0.069)*(71033.17568-34.58897*A2))/1000</f>
        <v>0</v>
      </c>
      <c r="L2" s="130">
        <f>((F2*$X$6)*(1/0.109)*(-2710.495576+1.324889*A2)-(F2*$X$6)*(1/0.069)*(71033.17568-34.58897*A2))/1000</f>
        <v>0</v>
      </c>
      <c r="M2" s="137">
        <f t="shared" ref="M2:M4" si="0">(C2*$W$17*$W$6+C2*$W$16*$W$6+B2*$W$10*$V$6)*0.48*(44/12)*0.4</f>
        <v>0</v>
      </c>
      <c r="N2" s="137">
        <f t="shared" ref="N2:N41" si="1">(((C2*$W$17*$W$6+C2*$W$16*$W$6+B2*$W$10*$V$6)*4100)/10600)*2.75</f>
        <v>0</v>
      </c>
      <c r="O2" s="132">
        <f t="shared" ref="O2:O41" si="2">N2-M2</f>
        <v>0</v>
      </c>
      <c r="P2" s="97"/>
      <c r="Q2" s="97"/>
      <c r="V2" s="120" t="s">
        <v>34</v>
      </c>
    </row>
    <row r="3" spans="1:25" x14ac:dyDescent="0.3">
      <c r="A3" s="129">
        <v>2021</v>
      </c>
      <c r="B3" s="130">
        <v>0</v>
      </c>
      <c r="C3" s="130">
        <v>0</v>
      </c>
      <c r="D3" s="131">
        <f t="shared" ref="D3:D41" si="3">B3*$W$11</f>
        <v>0</v>
      </c>
      <c r="E3" s="131">
        <f t="shared" ref="E3:E41" si="4">C3*$W$18</f>
        <v>0</v>
      </c>
      <c r="F3" s="131">
        <f t="shared" ref="F3:F41" si="5">C3*$W$19</f>
        <v>0</v>
      </c>
      <c r="G3" s="131">
        <f t="shared" ref="G3:G41" si="6">B3*$W$12</f>
        <v>0</v>
      </c>
      <c r="H3" s="139">
        <f>Calcoli!BC7</f>
        <v>0</v>
      </c>
      <c r="I3" s="139">
        <f t="shared" ref="I3:I4" si="7">(44/12)*H3</f>
        <v>0</v>
      </c>
      <c r="J3" s="139">
        <f>Calcoli!BD6</f>
        <v>0</v>
      </c>
      <c r="K3" s="130">
        <f>((D3*$V$6+E3*$W$6)*(1/0.133)*(-3802.596284+1.857525*A3)-(D3*$V$6+E3*$W$6)*(1/0.069)*(71033.17568-34.58897*A3))/1000</f>
        <v>0</v>
      </c>
      <c r="L3" s="130">
        <f t="shared" ref="L3:L41" si="8">((F3*$X$6)*(1/0.109)*(-2710.495576+1.324889*A3)-(F3*$X$6)*(1/0.069)*(71033.17568-34.58897*A3))/1000</f>
        <v>0</v>
      </c>
      <c r="M3" s="137">
        <f t="shared" si="0"/>
        <v>0</v>
      </c>
      <c r="N3" s="137">
        <f t="shared" si="1"/>
        <v>0</v>
      </c>
      <c r="O3" s="132">
        <f t="shared" si="2"/>
        <v>0</v>
      </c>
      <c r="P3" s="97"/>
      <c r="Q3" s="97"/>
      <c r="V3" s="146" t="s">
        <v>35</v>
      </c>
      <c r="W3" s="148" t="s">
        <v>36</v>
      </c>
      <c r="X3" s="148" t="s">
        <v>37</v>
      </c>
      <c r="Y3" s="150"/>
    </row>
    <row r="4" spans="1:25" x14ac:dyDescent="0.3">
      <c r="A4" s="129">
        <v>2022</v>
      </c>
      <c r="B4" s="130">
        <v>0</v>
      </c>
      <c r="C4" s="130">
        <v>0</v>
      </c>
      <c r="D4" s="131">
        <f t="shared" si="3"/>
        <v>0</v>
      </c>
      <c r="E4" s="131">
        <f t="shared" si="4"/>
        <v>0</v>
      </c>
      <c r="F4" s="131">
        <f t="shared" si="5"/>
        <v>0</v>
      </c>
      <c r="G4" s="131">
        <f t="shared" si="6"/>
        <v>0</v>
      </c>
      <c r="H4" s="139">
        <f>Calcoli!BC8</f>
        <v>0</v>
      </c>
      <c r="I4" s="139">
        <f t="shared" si="7"/>
        <v>0</v>
      </c>
      <c r="J4" s="139">
        <f>Calcoli!BD7</f>
        <v>0</v>
      </c>
      <c r="K4" s="130">
        <f>((D4*$V$6+E4*$W$6)*(1/0.133)*(-3802.596284+1.857525*A4)-(D4*$V$6+E4*$W$6)*(1/0.069)*(71033.17568-34.58897*A4))/1000</f>
        <v>0</v>
      </c>
      <c r="L4" s="130">
        <f t="shared" si="8"/>
        <v>0</v>
      </c>
      <c r="M4" s="137">
        <f t="shared" si="0"/>
        <v>0</v>
      </c>
      <c r="N4" s="137">
        <f t="shared" si="1"/>
        <v>0</v>
      </c>
      <c r="O4" s="132">
        <f t="shared" si="2"/>
        <v>0</v>
      </c>
      <c r="P4" s="97"/>
      <c r="Q4" s="97"/>
      <c r="V4" s="147"/>
      <c r="W4" s="149"/>
      <c r="X4" s="149"/>
      <c r="Y4" s="151"/>
    </row>
    <row r="5" spans="1:25" x14ac:dyDescent="0.3">
      <c r="A5" s="121">
        <v>2023</v>
      </c>
      <c r="B5" s="122">
        <v>50</v>
      </c>
      <c r="C5" s="122">
        <v>50</v>
      </c>
      <c r="D5" s="123">
        <f t="shared" si="3"/>
        <v>20.625</v>
      </c>
      <c r="E5" s="123">
        <f t="shared" si="4"/>
        <v>2.0625</v>
      </c>
      <c r="F5" s="123">
        <f t="shared" si="5"/>
        <v>2.0625</v>
      </c>
      <c r="G5" s="123">
        <f t="shared" si="6"/>
        <v>6.8750000000000009</v>
      </c>
      <c r="H5" s="140">
        <f>Calcoli!BC9</f>
        <v>7.3013609452445847</v>
      </c>
      <c r="I5" s="140">
        <f>(44/12)*H5</f>
        <v>26.771656799230144</v>
      </c>
      <c r="J5" s="141">
        <f>Calcoli!BD9</f>
        <v>-26.771656799230144</v>
      </c>
      <c r="K5" s="124">
        <f t="shared" ref="K4:K41" si="9">((D5*$V$6+E5*$W$6)*(1/0.133)*(-3802.596284+1.857525*A5)-(D5*$V$6+E5*$W$6)*(1/0.069)*(71033.17568-34.58897*A5))/1000</f>
        <v>-167.35597216359344</v>
      </c>
      <c r="L5" s="127">
        <f>((F5*$X$6)*(1/0.109)*(-2710.495576+1.324889*A5)-(F5*$X$6)*(1/0.069)*(71033.17568-34.58897*A5))/1000</f>
        <v>-19.187438833438616</v>
      </c>
      <c r="M5" s="138">
        <f>(C5*$W$17*$W$6+C5*$W$16*$W$6+B5*$W$10*$V$6)*0.48*(44/12)*$V$23</f>
        <v>28.766319999999997</v>
      </c>
      <c r="N5" s="138">
        <f>(((C5*$W$17*$W$6+C5*$W$16*$W$6+B5*$W$10*$V$6)*4100)/10600)*2.75</f>
        <v>43.463263561320758</v>
      </c>
      <c r="O5" s="142">
        <f>N5-M5</f>
        <v>14.696943561320762</v>
      </c>
      <c r="P5" s="97"/>
      <c r="Q5" s="97"/>
      <c r="V5" s="147"/>
      <c r="W5" s="149"/>
      <c r="X5" s="149"/>
      <c r="Y5" s="151"/>
    </row>
    <row r="6" spans="1:25" x14ac:dyDescent="0.3">
      <c r="A6" s="121">
        <v>2024</v>
      </c>
      <c r="B6" s="122">
        <v>0</v>
      </c>
      <c r="C6" s="122">
        <v>0</v>
      </c>
      <c r="D6" s="123">
        <f t="shared" si="3"/>
        <v>0</v>
      </c>
      <c r="E6" s="123">
        <f t="shared" si="4"/>
        <v>0</v>
      </c>
      <c r="F6" s="123">
        <f t="shared" si="5"/>
        <v>0</v>
      </c>
      <c r="G6" s="123">
        <f t="shared" si="6"/>
        <v>0</v>
      </c>
      <c r="H6" s="140">
        <f>Calcoli!BC10</f>
        <v>-0.25739202137804895</v>
      </c>
      <c r="I6" s="140">
        <f t="shared" ref="I6:I41" si="10">(44/12)*H6</f>
        <v>-0.94377074505284608</v>
      </c>
      <c r="J6" s="141">
        <f>Calcoli!BD10</f>
        <v>0.94377074505284608</v>
      </c>
      <c r="K6" s="124">
        <f t="shared" si="9"/>
        <v>0</v>
      </c>
      <c r="L6" s="127">
        <f t="shared" si="8"/>
        <v>0</v>
      </c>
      <c r="M6" s="138">
        <f t="shared" ref="M6:M32" si="11">(C6*$W$17*$W$6+C6*$W$16*$W$6+B6*$W$10*$V$6)*0.48*(44/12)*$V$23</f>
        <v>0</v>
      </c>
      <c r="N6" s="138">
        <f t="shared" si="1"/>
        <v>0</v>
      </c>
      <c r="O6" s="142">
        <f t="shared" si="2"/>
        <v>0</v>
      </c>
      <c r="P6" s="97"/>
      <c r="Q6" s="97"/>
      <c r="V6" s="100">
        <v>0.45</v>
      </c>
      <c r="W6" s="94">
        <v>0.67</v>
      </c>
      <c r="X6" s="95">
        <v>0.59499999999999997</v>
      </c>
      <c r="Y6" s="101"/>
    </row>
    <row r="7" spans="1:25" ht="15" thickBot="1" x14ac:dyDescent="0.35">
      <c r="A7" s="121">
        <v>2025</v>
      </c>
      <c r="B7" s="122">
        <v>0</v>
      </c>
      <c r="C7" s="122">
        <v>0</v>
      </c>
      <c r="D7" s="123">
        <f t="shared" si="3"/>
        <v>0</v>
      </c>
      <c r="E7" s="123">
        <f t="shared" si="4"/>
        <v>0</v>
      </c>
      <c r="F7" s="123">
        <f t="shared" si="5"/>
        <v>0</v>
      </c>
      <c r="G7" s="123">
        <f t="shared" si="6"/>
        <v>0</v>
      </c>
      <c r="H7" s="140">
        <f>Calcoli!BC11</f>
        <v>-0.24186128364517323</v>
      </c>
      <c r="I7" s="140">
        <f t="shared" si="10"/>
        <v>-0.88682470669896851</v>
      </c>
      <c r="J7" s="141">
        <f>Calcoli!BD11</f>
        <v>0.88682470669896851</v>
      </c>
      <c r="K7" s="124">
        <f t="shared" si="9"/>
        <v>0</v>
      </c>
      <c r="L7" s="127">
        <f t="shared" si="8"/>
        <v>0</v>
      </c>
      <c r="M7" s="138">
        <f t="shared" si="11"/>
        <v>0</v>
      </c>
      <c r="N7" s="138">
        <f t="shared" si="1"/>
        <v>0</v>
      </c>
      <c r="O7" s="142">
        <f t="shared" si="2"/>
        <v>0</v>
      </c>
      <c r="P7" s="97"/>
      <c r="Q7" s="97"/>
      <c r="V7" s="102"/>
      <c r="W7" s="103"/>
      <c r="X7" s="103"/>
      <c r="Y7" s="104"/>
    </row>
    <row r="8" spans="1:25" ht="15" thickBot="1" x14ac:dyDescent="0.35">
      <c r="A8" s="121">
        <v>2026</v>
      </c>
      <c r="B8" s="122">
        <v>0</v>
      </c>
      <c r="C8" s="122">
        <v>0</v>
      </c>
      <c r="D8" s="123">
        <f t="shared" si="3"/>
        <v>0</v>
      </c>
      <c r="E8" s="123">
        <f t="shared" si="4"/>
        <v>0</v>
      </c>
      <c r="F8" s="123">
        <f t="shared" si="5"/>
        <v>0</v>
      </c>
      <c r="G8" s="123">
        <f t="shared" si="6"/>
        <v>0</v>
      </c>
      <c r="H8" s="140">
        <f>Calcoli!BC12</f>
        <v>-0.22761565450261545</v>
      </c>
      <c r="I8" s="140">
        <f t="shared" si="10"/>
        <v>-0.83459073317625665</v>
      </c>
      <c r="J8" s="141">
        <f>Calcoli!BD12</f>
        <v>0.83459073317625665</v>
      </c>
      <c r="K8" s="124">
        <f t="shared" si="9"/>
        <v>0</v>
      </c>
      <c r="L8" s="127">
        <f t="shared" si="8"/>
        <v>0</v>
      </c>
      <c r="M8" s="138">
        <f t="shared" si="11"/>
        <v>0</v>
      </c>
      <c r="N8" s="138">
        <f t="shared" si="1"/>
        <v>0</v>
      </c>
      <c r="O8" s="142">
        <f t="shared" si="2"/>
        <v>0</v>
      </c>
      <c r="P8" s="97"/>
      <c r="Q8" s="97"/>
    </row>
    <row r="9" spans="1:25" x14ac:dyDescent="0.3">
      <c r="A9" s="121">
        <v>2027</v>
      </c>
      <c r="B9" s="122">
        <v>0</v>
      </c>
      <c r="C9" s="122">
        <v>0</v>
      </c>
      <c r="D9" s="123">
        <f t="shared" si="3"/>
        <v>0</v>
      </c>
      <c r="E9" s="123">
        <f t="shared" si="4"/>
        <v>0</v>
      </c>
      <c r="F9" s="123">
        <f t="shared" si="5"/>
        <v>0</v>
      </c>
      <c r="G9" s="123">
        <f t="shared" si="6"/>
        <v>0</v>
      </c>
      <c r="H9" s="140">
        <f>Calcoli!BC13</f>
        <v>-0.21453770286067797</v>
      </c>
      <c r="I9" s="140">
        <f t="shared" si="10"/>
        <v>-0.78663824382248582</v>
      </c>
      <c r="J9" s="141">
        <f>Calcoli!BD13</f>
        <v>0.78663824382248582</v>
      </c>
      <c r="K9" s="124">
        <f t="shared" si="9"/>
        <v>0</v>
      </c>
      <c r="L9" s="127">
        <f t="shared" si="8"/>
        <v>0</v>
      </c>
      <c r="M9" s="138">
        <f t="shared" si="11"/>
        <v>0</v>
      </c>
      <c r="N9" s="138">
        <f t="shared" si="1"/>
        <v>0</v>
      </c>
      <c r="O9" s="142">
        <f t="shared" si="2"/>
        <v>0</v>
      </c>
      <c r="P9" s="97"/>
      <c r="Q9" s="97"/>
      <c r="V9" s="110" t="s">
        <v>40</v>
      </c>
      <c r="W9" s="106"/>
    </row>
    <row r="10" spans="1:25" x14ac:dyDescent="0.3">
      <c r="A10" s="121">
        <v>2028</v>
      </c>
      <c r="B10" s="122">
        <v>0</v>
      </c>
      <c r="C10" s="122">
        <v>0</v>
      </c>
      <c r="D10" s="123">
        <f t="shared" si="3"/>
        <v>0</v>
      </c>
      <c r="E10" s="123">
        <f t="shared" si="4"/>
        <v>0</v>
      </c>
      <c r="F10" s="123">
        <f t="shared" si="5"/>
        <v>0</v>
      </c>
      <c r="G10" s="123">
        <f t="shared" si="6"/>
        <v>0</v>
      </c>
      <c r="H10" s="140">
        <f>Calcoli!BC14</f>
        <v>-0.20252098975511729</v>
      </c>
      <c r="I10" s="140">
        <f>(44/12)*H10</f>
        <v>-0.74257696243543003</v>
      </c>
      <c r="J10" s="141">
        <f>Calcoli!BD14</f>
        <v>0.74257696243543003</v>
      </c>
      <c r="K10" s="124">
        <f t="shared" si="9"/>
        <v>0</v>
      </c>
      <c r="L10" s="127">
        <f t="shared" si="8"/>
        <v>0</v>
      </c>
      <c r="M10" s="138">
        <f t="shared" si="11"/>
        <v>0</v>
      </c>
      <c r="N10" s="138">
        <f t="shared" si="1"/>
        <v>0</v>
      </c>
      <c r="O10" s="142">
        <f t="shared" si="2"/>
        <v>0</v>
      </c>
      <c r="P10" s="97"/>
      <c r="Q10" s="97"/>
      <c r="V10" s="107" t="s">
        <v>42</v>
      </c>
      <c r="W10" s="108">
        <v>0.45</v>
      </c>
    </row>
    <row r="11" spans="1:25" x14ac:dyDescent="0.3">
      <c r="A11" s="121">
        <v>2029</v>
      </c>
      <c r="B11" s="122">
        <v>0</v>
      </c>
      <c r="C11" s="122">
        <v>0</v>
      </c>
      <c r="D11" s="123">
        <f t="shared" si="3"/>
        <v>0</v>
      </c>
      <c r="E11" s="123">
        <f t="shared" si="4"/>
        <v>0</v>
      </c>
      <c r="F11" s="123">
        <f t="shared" si="5"/>
        <v>0</v>
      </c>
      <c r="G11" s="123">
        <f t="shared" si="6"/>
        <v>0</v>
      </c>
      <c r="H11" s="140">
        <f>Calcoli!BC15</f>
        <v>-0.19146903375506391</v>
      </c>
      <c r="I11" s="140">
        <f t="shared" si="10"/>
        <v>-0.70205312376856766</v>
      </c>
      <c r="J11" s="141">
        <f>Calcoli!BD15</f>
        <v>0.70205312376856766</v>
      </c>
      <c r="K11" s="124">
        <f t="shared" si="9"/>
        <v>0</v>
      </c>
      <c r="L11" s="127">
        <f t="shared" si="8"/>
        <v>0</v>
      </c>
      <c r="M11" s="138">
        <f t="shared" si="11"/>
        <v>0</v>
      </c>
      <c r="N11" s="138">
        <f t="shared" si="1"/>
        <v>0</v>
      </c>
      <c r="O11" s="142">
        <f t="shared" si="2"/>
        <v>0</v>
      </c>
      <c r="P11" s="97"/>
      <c r="Q11" s="97"/>
      <c r="V11" s="107" t="s">
        <v>45</v>
      </c>
      <c r="W11" s="109">
        <v>0.41249999999999998</v>
      </c>
    </row>
    <row r="12" spans="1:25" x14ac:dyDescent="0.3">
      <c r="A12" s="121">
        <v>2030</v>
      </c>
      <c r="B12" s="122">
        <v>0</v>
      </c>
      <c r="C12" s="122">
        <v>0</v>
      </c>
      <c r="D12" s="123">
        <f t="shared" si="3"/>
        <v>0</v>
      </c>
      <c r="E12" s="123">
        <f t="shared" si="4"/>
        <v>0</v>
      </c>
      <c r="F12" s="123">
        <f t="shared" si="5"/>
        <v>0</v>
      </c>
      <c r="G12" s="123">
        <f t="shared" si="6"/>
        <v>0</v>
      </c>
      <c r="H12" s="140">
        <f>Calcoli!BC16</f>
        <v>-0.18129437387069669</v>
      </c>
      <c r="I12" s="140">
        <f t="shared" si="10"/>
        <v>-0.66474603752588779</v>
      </c>
      <c r="J12" s="141">
        <f>Calcoli!BD16</f>
        <v>0.66474603752588779</v>
      </c>
      <c r="K12" s="124">
        <f t="shared" si="9"/>
        <v>0</v>
      </c>
      <c r="L12" s="127">
        <f t="shared" si="8"/>
        <v>0</v>
      </c>
      <c r="M12" s="138">
        <f t="shared" si="11"/>
        <v>0</v>
      </c>
      <c r="N12" s="138">
        <f t="shared" si="1"/>
        <v>0</v>
      </c>
      <c r="O12" s="142">
        <f t="shared" si="2"/>
        <v>0</v>
      </c>
      <c r="P12" s="97"/>
      <c r="Q12" s="97"/>
      <c r="V12" s="107" t="s">
        <v>44</v>
      </c>
      <c r="W12" s="109">
        <v>0.13750000000000001</v>
      </c>
    </row>
    <row r="13" spans="1:25" ht="15" thickBot="1" x14ac:dyDescent="0.35">
      <c r="A13" s="121">
        <v>2031</v>
      </c>
      <c r="B13" s="122">
        <v>0</v>
      </c>
      <c r="C13" s="122">
        <v>0</v>
      </c>
      <c r="D13" s="123">
        <f t="shared" si="3"/>
        <v>0</v>
      </c>
      <c r="E13" s="123">
        <f t="shared" si="4"/>
        <v>0</v>
      </c>
      <c r="F13" s="123">
        <f t="shared" si="5"/>
        <v>0</v>
      </c>
      <c r="G13" s="123">
        <f t="shared" si="6"/>
        <v>0</v>
      </c>
      <c r="H13" s="140">
        <f>Calcoli!BC17</f>
        <v>-0.17191772076961814</v>
      </c>
      <c r="I13" s="140">
        <f t="shared" si="10"/>
        <v>-0.63036497615526654</v>
      </c>
      <c r="J13" s="141">
        <f>Calcoli!BD17</f>
        <v>0.63036497615526654</v>
      </c>
      <c r="K13" s="124">
        <f t="shared" si="9"/>
        <v>0</v>
      </c>
      <c r="L13" s="127">
        <f t="shared" si="8"/>
        <v>0</v>
      </c>
      <c r="M13" s="138">
        <f t="shared" si="11"/>
        <v>0</v>
      </c>
      <c r="N13" s="138">
        <f t="shared" si="1"/>
        <v>0</v>
      </c>
      <c r="O13" s="142">
        <f t="shared" si="2"/>
        <v>0</v>
      </c>
      <c r="P13" s="97"/>
      <c r="Q13" s="97"/>
      <c r="V13" s="111" t="s">
        <v>46</v>
      </c>
      <c r="W13" s="112">
        <f>SUM(W10:W12)</f>
        <v>1</v>
      </c>
    </row>
    <row r="14" spans="1:25" ht="15" thickBot="1" x14ac:dyDescent="0.35">
      <c r="A14" s="121">
        <v>2032</v>
      </c>
      <c r="B14" s="122">
        <v>50</v>
      </c>
      <c r="C14" s="122">
        <v>0</v>
      </c>
      <c r="D14" s="123">
        <f t="shared" si="3"/>
        <v>20.625</v>
      </c>
      <c r="E14" s="123">
        <f t="shared" si="4"/>
        <v>0</v>
      </c>
      <c r="F14" s="123">
        <f t="shared" si="5"/>
        <v>0</v>
      </c>
      <c r="G14" s="123">
        <f t="shared" si="6"/>
        <v>6.8750000000000009</v>
      </c>
      <c r="H14" s="140">
        <f>Calcoli!BC18</f>
        <v>5.9044626781142071</v>
      </c>
      <c r="I14" s="140">
        <f t="shared" si="10"/>
        <v>21.649696486418758</v>
      </c>
      <c r="J14" s="141">
        <f>Calcoli!BD18</f>
        <v>-21.649696486418758</v>
      </c>
      <c r="K14" s="124">
        <f t="shared" si="9"/>
        <v>-102.62771518555766</v>
      </c>
      <c r="L14" s="127">
        <f t="shared" si="8"/>
        <v>0</v>
      </c>
      <c r="M14" s="138">
        <f t="shared" si="11"/>
        <v>7.1279999999999992</v>
      </c>
      <c r="N14" s="138">
        <f t="shared" si="1"/>
        <v>10.769752358490566</v>
      </c>
      <c r="O14" s="142">
        <f t="shared" si="2"/>
        <v>3.6417523584905664</v>
      </c>
      <c r="P14" s="97"/>
      <c r="Q14" s="97"/>
    </row>
    <row r="15" spans="1:25" x14ac:dyDescent="0.3">
      <c r="A15" s="121">
        <v>2033</v>
      </c>
      <c r="B15" s="122">
        <v>0</v>
      </c>
      <c r="C15" s="122">
        <v>0</v>
      </c>
      <c r="D15" s="123">
        <f t="shared" si="3"/>
        <v>0</v>
      </c>
      <c r="E15" s="123">
        <f t="shared" si="4"/>
        <v>0</v>
      </c>
      <c r="F15" s="123">
        <f t="shared" si="5"/>
        <v>0</v>
      </c>
      <c r="G15" s="123">
        <f t="shared" si="6"/>
        <v>0</v>
      </c>
      <c r="H15" s="140">
        <f>Calcoli!BC19</f>
        <v>-0.38422819180772433</v>
      </c>
      <c r="I15" s="140">
        <f t="shared" si="10"/>
        <v>-1.4088367032949891</v>
      </c>
      <c r="J15" s="141">
        <f>Calcoli!BD19</f>
        <v>1.4088367032949891</v>
      </c>
      <c r="K15" s="124">
        <f t="shared" si="9"/>
        <v>0</v>
      </c>
      <c r="L15" s="127">
        <f t="shared" si="8"/>
        <v>0</v>
      </c>
      <c r="M15" s="138">
        <f t="shared" si="11"/>
        <v>0</v>
      </c>
      <c r="N15" s="138">
        <f t="shared" si="1"/>
        <v>0</v>
      </c>
      <c r="O15" s="142">
        <f t="shared" si="2"/>
        <v>0</v>
      </c>
      <c r="P15" s="97"/>
      <c r="Q15" s="97"/>
      <c r="V15" s="110" t="s">
        <v>47</v>
      </c>
      <c r="W15" s="113"/>
    </row>
    <row r="16" spans="1:25" x14ac:dyDescent="0.3">
      <c r="A16" s="121">
        <v>2034</v>
      </c>
      <c r="B16" s="122">
        <v>0</v>
      </c>
      <c r="C16" s="122">
        <v>0</v>
      </c>
      <c r="D16" s="123">
        <f t="shared" si="3"/>
        <v>0</v>
      </c>
      <c r="E16" s="123">
        <f t="shared" si="4"/>
        <v>0</v>
      </c>
      <c r="F16" s="123">
        <f t="shared" si="5"/>
        <v>0</v>
      </c>
      <c r="G16" s="123">
        <f t="shared" si="6"/>
        <v>0</v>
      </c>
      <c r="H16" s="140">
        <f>Calcoli!BC20</f>
        <v>-0.36198365159785595</v>
      </c>
      <c r="I16" s="140">
        <f t="shared" si="10"/>
        <v>-1.3272733891921384</v>
      </c>
      <c r="J16" s="141">
        <f>Calcoli!BD20</f>
        <v>1.3272733891921384</v>
      </c>
      <c r="K16" s="124">
        <f t="shared" si="9"/>
        <v>0</v>
      </c>
      <c r="L16" s="127">
        <f t="shared" si="8"/>
        <v>0</v>
      </c>
      <c r="M16" s="138">
        <f t="shared" si="11"/>
        <v>0</v>
      </c>
      <c r="N16" s="138">
        <f t="shared" si="1"/>
        <v>0</v>
      </c>
      <c r="O16" s="142">
        <f t="shared" si="2"/>
        <v>0</v>
      </c>
      <c r="P16" s="97"/>
      <c r="Q16" s="97"/>
      <c r="V16" s="107" t="s">
        <v>42</v>
      </c>
      <c r="W16" s="108">
        <v>0.45</v>
      </c>
    </row>
    <row r="17" spans="1:25" x14ac:dyDescent="0.3">
      <c r="A17" s="121">
        <v>2035</v>
      </c>
      <c r="B17" s="122">
        <v>0</v>
      </c>
      <c r="C17" s="122">
        <v>0</v>
      </c>
      <c r="D17" s="123">
        <f t="shared" si="3"/>
        <v>0</v>
      </c>
      <c r="E17" s="123">
        <f t="shared" si="4"/>
        <v>0</v>
      </c>
      <c r="F17" s="123">
        <f t="shared" si="5"/>
        <v>0</v>
      </c>
      <c r="G17" s="123">
        <f t="shared" si="6"/>
        <v>0</v>
      </c>
      <c r="H17" s="140">
        <f>Calcoli!BC21</f>
        <v>-0.34155606207908334</v>
      </c>
      <c r="I17" s="140">
        <f t="shared" si="10"/>
        <v>-1.2523722276233056</v>
      </c>
      <c r="J17" s="141">
        <f>Calcoli!BD21</f>
        <v>1.2523722276233056</v>
      </c>
      <c r="K17" s="124">
        <f t="shared" si="9"/>
        <v>0</v>
      </c>
      <c r="L17" s="127">
        <f t="shared" si="8"/>
        <v>0</v>
      </c>
      <c r="M17" s="138">
        <f t="shared" si="11"/>
        <v>0</v>
      </c>
      <c r="N17" s="138">
        <f t="shared" si="1"/>
        <v>0</v>
      </c>
      <c r="O17" s="142">
        <f t="shared" si="2"/>
        <v>0</v>
      </c>
      <c r="P17" s="97"/>
      <c r="Q17" s="97"/>
      <c r="V17" s="107" t="s">
        <v>48</v>
      </c>
      <c r="W17" s="109">
        <v>0.46750000000000003</v>
      </c>
    </row>
    <row r="18" spans="1:25" x14ac:dyDescent="0.3">
      <c r="A18" s="121">
        <v>2036</v>
      </c>
      <c r="B18" s="122">
        <v>0</v>
      </c>
      <c r="C18" s="122">
        <v>0</v>
      </c>
      <c r="D18" s="123">
        <f t="shared" si="3"/>
        <v>0</v>
      </c>
      <c r="E18" s="123">
        <f t="shared" si="4"/>
        <v>0</v>
      </c>
      <c r="F18" s="123">
        <f t="shared" si="5"/>
        <v>0</v>
      </c>
      <c r="G18" s="123">
        <f t="shared" si="6"/>
        <v>0</v>
      </c>
      <c r="H18" s="140">
        <f>Calcoli!BC22</f>
        <v>-0.322779787774365</v>
      </c>
      <c r="I18" s="140">
        <f t="shared" si="10"/>
        <v>-1.1835258885060049</v>
      </c>
      <c r="J18" s="141">
        <f>Calcoli!BD22</f>
        <v>1.1835258885060049</v>
      </c>
      <c r="K18" s="124">
        <f t="shared" si="9"/>
        <v>0</v>
      </c>
      <c r="L18" s="127">
        <f t="shared" si="8"/>
        <v>0</v>
      </c>
      <c r="M18" s="138">
        <f t="shared" si="11"/>
        <v>0</v>
      </c>
      <c r="N18" s="138">
        <f t="shared" si="1"/>
        <v>0</v>
      </c>
      <c r="O18" s="142">
        <f t="shared" si="2"/>
        <v>0</v>
      </c>
      <c r="P18" s="97"/>
      <c r="Q18" s="97"/>
      <c r="V18" s="107" t="s">
        <v>43</v>
      </c>
      <c r="W18" s="109">
        <v>4.1250000000000002E-2</v>
      </c>
    </row>
    <row r="19" spans="1:25" x14ac:dyDescent="0.3">
      <c r="A19" s="121">
        <v>2037</v>
      </c>
      <c r="B19" s="122">
        <v>0</v>
      </c>
      <c r="C19" s="122">
        <v>0</v>
      </c>
      <c r="D19" s="123">
        <f t="shared" si="3"/>
        <v>0</v>
      </c>
      <c r="E19" s="123">
        <f t="shared" si="4"/>
        <v>0</v>
      </c>
      <c r="F19" s="123">
        <f t="shared" si="5"/>
        <v>0</v>
      </c>
      <c r="G19" s="123">
        <f t="shared" si="6"/>
        <v>0</v>
      </c>
      <c r="H19" s="140">
        <f>Calcoli!BC23</f>
        <v>-0.30550469319116708</v>
      </c>
      <c r="I19" s="140">
        <f t="shared" si="10"/>
        <v>-1.1201838750342792</v>
      </c>
      <c r="J19" s="141">
        <f>Calcoli!BD23</f>
        <v>1.1201838750342792</v>
      </c>
      <c r="K19" s="124">
        <f t="shared" si="9"/>
        <v>0</v>
      </c>
      <c r="L19" s="127">
        <f t="shared" si="8"/>
        <v>0</v>
      </c>
      <c r="M19" s="138">
        <f t="shared" si="11"/>
        <v>0</v>
      </c>
      <c r="N19" s="138">
        <f t="shared" si="1"/>
        <v>0</v>
      </c>
      <c r="O19" s="142">
        <f t="shared" si="2"/>
        <v>0</v>
      </c>
      <c r="P19" s="97"/>
      <c r="Q19" s="97"/>
      <c r="V19" s="107" t="s">
        <v>49</v>
      </c>
      <c r="W19" s="109">
        <v>4.1250000000000002E-2</v>
      </c>
    </row>
    <row r="20" spans="1:25" ht="15" thickBot="1" x14ac:dyDescent="0.35">
      <c r="A20" s="121">
        <v>2038</v>
      </c>
      <c r="B20" s="122">
        <v>0</v>
      </c>
      <c r="C20" s="122">
        <v>0</v>
      </c>
      <c r="D20" s="123">
        <f t="shared" si="3"/>
        <v>0</v>
      </c>
      <c r="E20" s="123">
        <f t="shared" si="4"/>
        <v>0</v>
      </c>
      <c r="F20" s="123">
        <f t="shared" si="5"/>
        <v>0</v>
      </c>
      <c r="G20" s="123">
        <f t="shared" si="6"/>
        <v>0</v>
      </c>
      <c r="H20" s="140">
        <f>Calcoli!BC24</f>
        <v>-0.2895946839289727</v>
      </c>
      <c r="I20" s="140">
        <f t="shared" si="10"/>
        <v>-1.0618471744062332</v>
      </c>
      <c r="J20" s="141">
        <f>Calcoli!BD24</f>
        <v>1.0618471744062332</v>
      </c>
      <c r="K20" s="124">
        <f t="shared" si="9"/>
        <v>0</v>
      </c>
      <c r="L20" s="127">
        <f t="shared" si="8"/>
        <v>0</v>
      </c>
      <c r="M20" s="138">
        <f t="shared" si="11"/>
        <v>0</v>
      </c>
      <c r="N20" s="138">
        <f t="shared" si="1"/>
        <v>0</v>
      </c>
      <c r="O20" s="142">
        <f t="shared" si="2"/>
        <v>0</v>
      </c>
      <c r="P20" s="97"/>
      <c r="Q20" s="97"/>
      <c r="V20" s="111" t="s">
        <v>46</v>
      </c>
      <c r="W20" s="112">
        <f>SUM(W16:W19)</f>
        <v>1</v>
      </c>
    </row>
    <row r="21" spans="1:25" ht="15" thickBot="1" x14ac:dyDescent="0.35">
      <c r="A21" s="121">
        <v>2039</v>
      </c>
      <c r="B21" s="122">
        <v>0</v>
      </c>
      <c r="C21" s="122">
        <v>0</v>
      </c>
      <c r="D21" s="123">
        <f t="shared" si="3"/>
        <v>0</v>
      </c>
      <c r="E21" s="123">
        <f t="shared" si="4"/>
        <v>0</v>
      </c>
      <c r="F21" s="123">
        <f t="shared" si="5"/>
        <v>0</v>
      </c>
      <c r="G21" s="123">
        <f t="shared" si="6"/>
        <v>0</v>
      </c>
      <c r="H21" s="140">
        <f>Calcoli!BC25</f>
        <v>-0.27492638527557861</v>
      </c>
      <c r="I21" s="140">
        <f t="shared" si="10"/>
        <v>-1.0080634126771215</v>
      </c>
      <c r="J21" s="141">
        <f>Calcoli!BD25</f>
        <v>1.0080634126771215</v>
      </c>
      <c r="K21" s="124">
        <f t="shared" si="9"/>
        <v>0</v>
      </c>
      <c r="L21" s="127">
        <f t="shared" si="8"/>
        <v>0</v>
      </c>
      <c r="M21" s="138">
        <f t="shared" si="11"/>
        <v>0</v>
      </c>
      <c r="N21" s="138">
        <f t="shared" si="1"/>
        <v>0</v>
      </c>
      <c r="O21" s="142">
        <f t="shared" si="2"/>
        <v>0</v>
      </c>
      <c r="P21" s="97"/>
      <c r="Q21" s="97"/>
    </row>
    <row r="22" spans="1:25" ht="15.6" x14ac:dyDescent="0.35">
      <c r="A22" s="121">
        <v>2040</v>
      </c>
      <c r="B22" s="122">
        <v>0</v>
      </c>
      <c r="C22" s="122">
        <v>0</v>
      </c>
      <c r="D22" s="123">
        <f t="shared" si="3"/>
        <v>0</v>
      </c>
      <c r="E22" s="123">
        <f t="shared" si="4"/>
        <v>0</v>
      </c>
      <c r="F22" s="123">
        <f t="shared" si="5"/>
        <v>0</v>
      </c>
      <c r="G22" s="123">
        <f t="shared" si="6"/>
        <v>0</v>
      </c>
      <c r="H22" s="140">
        <f>Calcoli!BC26</f>
        <v>-0.26138794533133969</v>
      </c>
      <c r="I22" s="140">
        <f t="shared" si="10"/>
        <v>-0.95842246621491212</v>
      </c>
      <c r="J22" s="141">
        <f>Calcoli!BD26</f>
        <v>0.95842246621491212</v>
      </c>
      <c r="K22" s="124">
        <f t="shared" si="9"/>
        <v>0</v>
      </c>
      <c r="L22" s="127">
        <f t="shared" si="8"/>
        <v>0</v>
      </c>
      <c r="M22" s="138">
        <f t="shared" si="11"/>
        <v>0</v>
      </c>
      <c r="N22" s="138">
        <f t="shared" si="1"/>
        <v>0</v>
      </c>
      <c r="O22" s="142">
        <f t="shared" si="2"/>
        <v>0</v>
      </c>
      <c r="P22" s="97"/>
      <c r="Q22" s="97"/>
      <c r="V22" s="187" t="s">
        <v>74</v>
      </c>
      <c r="W22" s="188"/>
      <c r="X22" s="188"/>
      <c r="Y22" s="189"/>
    </row>
    <row r="23" spans="1:25" ht="15" thickBot="1" x14ac:dyDescent="0.35">
      <c r="A23" s="121">
        <v>2041</v>
      </c>
      <c r="B23" s="122">
        <v>0</v>
      </c>
      <c r="C23" s="122">
        <v>0</v>
      </c>
      <c r="D23" s="123">
        <f t="shared" si="3"/>
        <v>0</v>
      </c>
      <c r="E23" s="123">
        <f t="shared" si="4"/>
        <v>0</v>
      </c>
      <c r="F23" s="123">
        <f t="shared" si="5"/>
        <v>0</v>
      </c>
      <c r="G23" s="123">
        <f t="shared" si="6"/>
        <v>0</v>
      </c>
      <c r="H23" s="140">
        <f>Calcoli!BC27</f>
        <v>-0.24887795092235365</v>
      </c>
      <c r="I23" s="140">
        <f t="shared" si="10"/>
        <v>-0.91255248671529665</v>
      </c>
      <c r="J23" s="141">
        <f>Calcoli!BD27</f>
        <v>0.91255248671529665</v>
      </c>
      <c r="K23" s="124">
        <f t="shared" si="9"/>
        <v>0</v>
      </c>
      <c r="L23" s="127">
        <f t="shared" si="8"/>
        <v>0</v>
      </c>
      <c r="M23" s="138">
        <f t="shared" si="11"/>
        <v>0</v>
      </c>
      <c r="N23" s="138">
        <f t="shared" si="1"/>
        <v>0</v>
      </c>
      <c r="O23" s="142">
        <f t="shared" si="2"/>
        <v>0</v>
      </c>
      <c r="P23" s="97"/>
      <c r="Q23" s="97"/>
      <c r="V23" s="184">
        <v>0.4</v>
      </c>
      <c r="W23" s="185"/>
      <c r="X23" s="185"/>
      <c r="Y23" s="186"/>
    </row>
    <row r="24" spans="1:25" x14ac:dyDescent="0.3">
      <c r="A24" s="121">
        <v>2042</v>
      </c>
      <c r="B24" s="122">
        <v>0</v>
      </c>
      <c r="C24" s="122">
        <v>0</v>
      </c>
      <c r="D24" s="123">
        <f t="shared" si="3"/>
        <v>0</v>
      </c>
      <c r="E24" s="123">
        <f t="shared" si="4"/>
        <v>0</v>
      </c>
      <c r="F24" s="123">
        <f t="shared" si="5"/>
        <v>0</v>
      </c>
      <c r="G24" s="123">
        <f t="shared" si="6"/>
        <v>0</v>
      </c>
      <c r="H24" s="140">
        <f>Calcoli!BC28</f>
        <v>-0.23730444567030856</v>
      </c>
      <c r="I24" s="140">
        <f t="shared" si="10"/>
        <v>-0.87011630079113134</v>
      </c>
      <c r="J24" s="141">
        <f>Calcoli!BD28</f>
        <v>0.87011630079113134</v>
      </c>
      <c r="K24" s="124">
        <f t="shared" si="9"/>
        <v>0</v>
      </c>
      <c r="L24" s="127">
        <f t="shared" si="8"/>
        <v>0</v>
      </c>
      <c r="M24" s="138">
        <f t="shared" si="11"/>
        <v>0</v>
      </c>
      <c r="N24" s="138">
        <f t="shared" si="1"/>
        <v>0</v>
      </c>
      <c r="O24" s="142">
        <f t="shared" si="2"/>
        <v>0</v>
      </c>
      <c r="P24" s="97"/>
      <c r="Q24" s="97"/>
    </row>
    <row r="25" spans="1:25" x14ac:dyDescent="0.3">
      <c r="A25" s="121">
        <v>2043</v>
      </c>
      <c r="B25" s="122">
        <v>0</v>
      </c>
      <c r="C25" s="122">
        <v>0</v>
      </c>
      <c r="D25" s="123">
        <f t="shared" si="3"/>
        <v>0</v>
      </c>
      <c r="E25" s="123">
        <f t="shared" si="4"/>
        <v>0</v>
      </c>
      <c r="F25" s="123">
        <f t="shared" si="5"/>
        <v>0</v>
      </c>
      <c r="G25" s="123">
        <f t="shared" si="6"/>
        <v>0</v>
      </c>
      <c r="H25" s="140">
        <f>Calcoli!BC29</f>
        <v>-0.22658404058903653</v>
      </c>
      <c r="I25" s="140">
        <f t="shared" si="10"/>
        <v>-0.83080814882646725</v>
      </c>
      <c r="J25" s="141">
        <f>Calcoli!BD29</f>
        <v>0.83080814882646725</v>
      </c>
      <c r="K25" s="124">
        <f t="shared" si="9"/>
        <v>0</v>
      </c>
      <c r="L25" s="127">
        <f t="shared" si="8"/>
        <v>0</v>
      </c>
      <c r="M25" s="138">
        <f t="shared" si="11"/>
        <v>0</v>
      </c>
      <c r="N25" s="138">
        <f t="shared" si="1"/>
        <v>0</v>
      </c>
      <c r="O25" s="142">
        <f t="shared" si="2"/>
        <v>0</v>
      </c>
      <c r="P25" s="97"/>
      <c r="Q25" s="97"/>
    </row>
    <row r="26" spans="1:25" x14ac:dyDescent="0.3">
      <c r="A26" s="121">
        <v>2044</v>
      </c>
      <c r="B26" s="122">
        <v>0</v>
      </c>
      <c r="C26" s="122">
        <v>0</v>
      </c>
      <c r="D26" s="123">
        <f t="shared" si="3"/>
        <v>0</v>
      </c>
      <c r="E26" s="123">
        <f t="shared" si="4"/>
        <v>0</v>
      </c>
      <c r="F26" s="123">
        <f t="shared" si="5"/>
        <v>0</v>
      </c>
      <c r="G26" s="123">
        <f t="shared" si="6"/>
        <v>0</v>
      </c>
      <c r="H26" s="140">
        <f>Calcoli!BC30</f>
        <v>-0.21664110848567619</v>
      </c>
      <c r="I26" s="140">
        <f t="shared" si="10"/>
        <v>-0.794350731114146</v>
      </c>
      <c r="J26" s="141">
        <f>Calcoli!BD30</f>
        <v>0.794350731114146</v>
      </c>
      <c r="K26" s="124">
        <f t="shared" si="9"/>
        <v>0</v>
      </c>
      <c r="L26" s="127">
        <f t="shared" si="8"/>
        <v>0</v>
      </c>
      <c r="M26" s="138">
        <f t="shared" si="11"/>
        <v>0</v>
      </c>
      <c r="N26" s="138">
        <f t="shared" si="1"/>
        <v>0</v>
      </c>
      <c r="O26" s="142">
        <f t="shared" si="2"/>
        <v>0</v>
      </c>
      <c r="P26" s="97"/>
      <c r="Q26" s="97"/>
    </row>
    <row r="27" spans="1:25" x14ac:dyDescent="0.3">
      <c r="A27" s="121">
        <v>2045</v>
      </c>
      <c r="B27" s="122">
        <v>0</v>
      </c>
      <c r="C27" s="122">
        <v>0</v>
      </c>
      <c r="D27" s="123">
        <f t="shared" si="3"/>
        <v>0</v>
      </c>
      <c r="E27" s="123">
        <f t="shared" si="4"/>
        <v>0</v>
      </c>
      <c r="F27" s="123">
        <f t="shared" si="5"/>
        <v>0</v>
      </c>
      <c r="G27" s="123">
        <f t="shared" si="6"/>
        <v>0</v>
      </c>
      <c r="H27" s="140">
        <f>Calcoli!BC31</f>
        <v>-0.2074070542666322</v>
      </c>
      <c r="I27" s="140">
        <f t="shared" si="10"/>
        <v>-0.76049253231098468</v>
      </c>
      <c r="J27" s="141">
        <f>Calcoli!BD31</f>
        <v>0.76049253231098468</v>
      </c>
      <c r="K27" s="124">
        <f t="shared" si="9"/>
        <v>0</v>
      </c>
      <c r="L27" s="127">
        <f t="shared" si="8"/>
        <v>0</v>
      </c>
      <c r="M27" s="138">
        <f t="shared" si="11"/>
        <v>0</v>
      </c>
      <c r="N27" s="138">
        <f t="shared" si="1"/>
        <v>0</v>
      </c>
      <c r="O27" s="142">
        <f t="shared" si="2"/>
        <v>0</v>
      </c>
      <c r="P27" s="97"/>
      <c r="Q27" s="97"/>
    </row>
    <row r="28" spans="1:25" x14ac:dyDescent="0.3">
      <c r="A28" s="121">
        <v>2046</v>
      </c>
      <c r="B28" s="122">
        <v>0</v>
      </c>
      <c r="C28" s="122">
        <v>0</v>
      </c>
      <c r="D28" s="123">
        <f t="shared" si="3"/>
        <v>0</v>
      </c>
      <c r="E28" s="123">
        <f t="shared" si="4"/>
        <v>0</v>
      </c>
      <c r="F28" s="123">
        <f t="shared" si="5"/>
        <v>0</v>
      </c>
      <c r="G28" s="123">
        <f t="shared" si="6"/>
        <v>0</v>
      </c>
      <c r="H28" s="140">
        <f>Calcoli!BC32</f>
        <v>-0.19881965399323198</v>
      </c>
      <c r="I28" s="140">
        <f t="shared" si="10"/>
        <v>-0.72900539797518393</v>
      </c>
      <c r="J28" s="141">
        <f>Calcoli!BD32</f>
        <v>0.72900539797518393</v>
      </c>
      <c r="K28" s="124">
        <f t="shared" si="9"/>
        <v>0</v>
      </c>
      <c r="L28" s="127">
        <f t="shared" si="8"/>
        <v>0</v>
      </c>
      <c r="M28" s="138">
        <f t="shared" si="11"/>
        <v>0</v>
      </c>
      <c r="N28" s="138">
        <f t="shared" si="1"/>
        <v>0</v>
      </c>
      <c r="O28" s="142">
        <f t="shared" si="2"/>
        <v>0</v>
      </c>
      <c r="P28" s="97"/>
      <c r="Q28" s="97"/>
    </row>
    <row r="29" spans="1:25" x14ac:dyDescent="0.3">
      <c r="A29" s="121">
        <v>2047</v>
      </c>
      <c r="B29" s="122">
        <v>0</v>
      </c>
      <c r="C29" s="122">
        <v>0</v>
      </c>
      <c r="D29" s="123">
        <f t="shared" si="3"/>
        <v>0</v>
      </c>
      <c r="E29" s="123">
        <f t="shared" si="4"/>
        <v>0</v>
      </c>
      <c r="F29" s="123">
        <f t="shared" si="5"/>
        <v>0</v>
      </c>
      <c r="G29" s="123">
        <f t="shared" si="6"/>
        <v>0</v>
      </c>
      <c r="H29" s="140">
        <f>Calcoli!BC33</f>
        <v>-0.19082245620655086</v>
      </c>
      <c r="I29" s="140">
        <f t="shared" si="10"/>
        <v>-0.69968233942401981</v>
      </c>
      <c r="J29" s="141">
        <f>Calcoli!BD33</f>
        <v>0.69968233942401981</v>
      </c>
      <c r="K29" s="124">
        <f t="shared" si="9"/>
        <v>0</v>
      </c>
      <c r="L29" s="127">
        <f t="shared" si="8"/>
        <v>0</v>
      </c>
      <c r="M29" s="138">
        <f t="shared" si="11"/>
        <v>0</v>
      </c>
      <c r="N29" s="138">
        <f t="shared" si="1"/>
        <v>0</v>
      </c>
      <c r="O29" s="142">
        <f t="shared" si="2"/>
        <v>0</v>
      </c>
      <c r="P29" s="97"/>
      <c r="Q29" s="97"/>
    </row>
    <row r="30" spans="1:25" x14ac:dyDescent="0.3">
      <c r="A30" s="121">
        <v>2048</v>
      </c>
      <c r="B30" s="122">
        <v>0</v>
      </c>
      <c r="C30" s="122">
        <v>0</v>
      </c>
      <c r="D30" s="123">
        <f t="shared" si="3"/>
        <v>0</v>
      </c>
      <c r="E30" s="123">
        <f t="shared" si="4"/>
        <v>0</v>
      </c>
      <c r="F30" s="123">
        <f t="shared" si="5"/>
        <v>0</v>
      </c>
      <c r="G30" s="123">
        <f t="shared" si="6"/>
        <v>0</v>
      </c>
      <c r="H30" s="140">
        <f>Calcoli!BC34</f>
        <v>-0.183364239651778</v>
      </c>
      <c r="I30" s="140">
        <f t="shared" si="10"/>
        <v>-0.67233554538985263</v>
      </c>
      <c r="J30" s="141">
        <f>Calcoli!BD34</f>
        <v>0.67233554538985263</v>
      </c>
      <c r="K30" s="124">
        <f t="shared" si="9"/>
        <v>0</v>
      </c>
      <c r="L30" s="127">
        <f t="shared" si="8"/>
        <v>0</v>
      </c>
      <c r="M30" s="138">
        <f t="shared" si="11"/>
        <v>0</v>
      </c>
      <c r="N30" s="138">
        <f t="shared" si="1"/>
        <v>0</v>
      </c>
      <c r="O30" s="142">
        <f t="shared" si="2"/>
        <v>0</v>
      </c>
      <c r="P30" s="97"/>
      <c r="Q30" s="97"/>
    </row>
    <row r="31" spans="1:25" x14ac:dyDescent="0.3">
      <c r="A31" s="121">
        <v>2049</v>
      </c>
      <c r="B31" s="122">
        <v>0</v>
      </c>
      <c r="C31" s="122">
        <v>0</v>
      </c>
      <c r="D31" s="123">
        <f t="shared" si="3"/>
        <v>0</v>
      </c>
      <c r="E31" s="123">
        <f t="shared" si="4"/>
        <v>0</v>
      </c>
      <c r="F31" s="123">
        <f t="shared" si="5"/>
        <v>0</v>
      </c>
      <c r="G31" s="123">
        <f t="shared" si="6"/>
        <v>0</v>
      </c>
      <c r="H31" s="140">
        <f>Calcoli!BC35</f>
        <v>-0.17639852208588791</v>
      </c>
      <c r="I31" s="140">
        <f t="shared" si="10"/>
        <v>-0.64679458098158893</v>
      </c>
      <c r="J31" s="141">
        <f>Calcoli!BD35</f>
        <v>0.64679458098158893</v>
      </c>
      <c r="K31" s="124">
        <f t="shared" si="9"/>
        <v>0</v>
      </c>
      <c r="L31" s="127">
        <f t="shared" si="8"/>
        <v>0</v>
      </c>
      <c r="M31" s="138">
        <f t="shared" si="11"/>
        <v>0</v>
      </c>
      <c r="N31" s="138">
        <f t="shared" si="1"/>
        <v>0</v>
      </c>
      <c r="O31" s="142">
        <f t="shared" si="2"/>
        <v>0</v>
      </c>
      <c r="P31" s="97"/>
      <c r="Q31" s="97"/>
    </row>
    <row r="32" spans="1:25" x14ac:dyDescent="0.3">
      <c r="A32" s="121">
        <v>2050</v>
      </c>
      <c r="B32" s="122">
        <v>0</v>
      </c>
      <c r="C32" s="122">
        <v>0</v>
      </c>
      <c r="D32" s="123">
        <f t="shared" si="3"/>
        <v>0</v>
      </c>
      <c r="E32" s="123">
        <f t="shared" si="4"/>
        <v>0</v>
      </c>
      <c r="F32" s="123">
        <f t="shared" si="5"/>
        <v>0</v>
      </c>
      <c r="G32" s="123">
        <f t="shared" si="6"/>
        <v>0</v>
      </c>
      <c r="H32" s="140">
        <f>Calcoli!BC36</f>
        <v>-0.16988311535351597</v>
      </c>
      <c r="I32" s="140">
        <f t="shared" si="10"/>
        <v>-0.62290475629622521</v>
      </c>
      <c r="J32" s="141">
        <f>Calcoli!BD36</f>
        <v>0.62290475629622521</v>
      </c>
      <c r="K32" s="124">
        <f t="shared" si="9"/>
        <v>0</v>
      </c>
      <c r="L32" s="127">
        <f t="shared" si="8"/>
        <v>0</v>
      </c>
      <c r="M32" s="138">
        <f t="shared" si="11"/>
        <v>0</v>
      </c>
      <c r="N32" s="138">
        <f t="shared" si="1"/>
        <v>0</v>
      </c>
      <c r="O32" s="142">
        <f t="shared" si="2"/>
        <v>0</v>
      </c>
      <c r="P32" s="97"/>
      <c r="Q32" s="97"/>
    </row>
    <row r="33" spans="1:17" s="133" customFormat="1" ht="28.8" x14ac:dyDescent="0.3">
      <c r="A33" s="182" t="s">
        <v>71</v>
      </c>
      <c r="B33" s="122">
        <f>SUM(B2:B32)</f>
        <v>100</v>
      </c>
      <c r="C33" s="122">
        <f t="shared" ref="C33:O33" si="12">SUM(C2:C32)</f>
        <v>50</v>
      </c>
      <c r="D33" s="122">
        <f t="shared" si="12"/>
        <v>41.25</v>
      </c>
      <c r="E33" s="122">
        <f t="shared" si="12"/>
        <v>2.0625</v>
      </c>
      <c r="F33" s="122">
        <f t="shared" si="12"/>
        <v>2.0625</v>
      </c>
      <c r="G33" s="122">
        <f t="shared" si="12"/>
        <v>13.750000000000002</v>
      </c>
      <c r="H33" s="122">
        <f t="shared" si="12"/>
        <v>6.9191508546107201</v>
      </c>
      <c r="I33" s="122">
        <f t="shared" si="12"/>
        <v>25.370219800239326</v>
      </c>
      <c r="J33" s="122">
        <f t="shared" si="12"/>
        <v>-25.370219800239326</v>
      </c>
      <c r="K33" s="122">
        <f t="shared" si="12"/>
        <v>-269.98368734915107</v>
      </c>
      <c r="L33" s="122">
        <f t="shared" si="12"/>
        <v>-19.187438833438616</v>
      </c>
      <c r="M33" s="122">
        <f t="shared" si="12"/>
        <v>35.894319999999993</v>
      </c>
      <c r="N33" s="122">
        <f t="shared" si="12"/>
        <v>54.233015919811322</v>
      </c>
      <c r="O33" s="122">
        <f t="shared" si="12"/>
        <v>18.338695919811329</v>
      </c>
      <c r="P33" s="183"/>
      <c r="Q33" s="183"/>
    </row>
    <row r="34" spans="1:17" x14ac:dyDescent="0.3">
      <c r="A34" s="121"/>
      <c r="D34" s="123"/>
      <c r="E34" s="123"/>
      <c r="F34" s="123"/>
      <c r="G34" s="123"/>
      <c r="H34" s="140"/>
      <c r="I34" s="140"/>
      <c r="J34" s="141"/>
      <c r="M34" s="138"/>
      <c r="N34" s="138"/>
      <c r="O34" s="142"/>
      <c r="P34" s="97"/>
      <c r="Q34" s="97"/>
    </row>
    <row r="35" spans="1:17" x14ac:dyDescent="0.3">
      <c r="A35" s="121"/>
      <c r="D35" s="123"/>
      <c r="E35" s="123"/>
      <c r="F35" s="123"/>
      <c r="G35" s="123"/>
      <c r="H35" s="140"/>
      <c r="I35" s="140"/>
      <c r="J35" s="141"/>
      <c r="M35" s="138"/>
      <c r="N35" s="138"/>
      <c r="O35" s="142"/>
      <c r="P35" s="97"/>
      <c r="Q35" s="97"/>
    </row>
    <row r="36" spans="1:17" x14ac:dyDescent="0.3">
      <c r="A36" s="121"/>
      <c r="D36" s="123"/>
      <c r="E36" s="123"/>
      <c r="F36" s="123"/>
      <c r="G36" s="123"/>
      <c r="H36" s="140"/>
      <c r="I36" s="140"/>
      <c r="J36" s="141"/>
      <c r="M36" s="138"/>
      <c r="N36" s="138"/>
      <c r="O36" s="142"/>
      <c r="P36" s="97"/>
      <c r="Q36" s="97"/>
    </row>
    <row r="37" spans="1:17" x14ac:dyDescent="0.3">
      <c r="A37" s="121"/>
      <c r="D37" s="123"/>
      <c r="E37" s="123"/>
      <c r="F37" s="123"/>
      <c r="G37" s="123"/>
      <c r="H37" s="140"/>
      <c r="I37" s="140"/>
      <c r="J37" s="141"/>
      <c r="M37" s="138"/>
      <c r="N37" s="138"/>
      <c r="O37" s="142"/>
      <c r="P37" s="97"/>
      <c r="Q37" s="97"/>
    </row>
    <row r="38" spans="1:17" x14ac:dyDescent="0.3">
      <c r="A38" s="121"/>
      <c r="D38" s="123"/>
      <c r="E38" s="123"/>
      <c r="F38" s="123"/>
      <c r="G38" s="123"/>
      <c r="H38" s="140"/>
      <c r="I38" s="140"/>
      <c r="J38" s="141"/>
      <c r="M38" s="138"/>
      <c r="N38" s="138"/>
      <c r="O38" s="142"/>
      <c r="P38" s="97"/>
      <c r="Q38" s="97"/>
    </row>
    <row r="39" spans="1:17" x14ac:dyDescent="0.3">
      <c r="A39" s="121"/>
      <c r="D39" s="123"/>
      <c r="E39" s="123"/>
      <c r="F39" s="123"/>
      <c r="G39" s="123"/>
      <c r="H39" s="140"/>
      <c r="I39" s="140"/>
      <c r="J39" s="141"/>
      <c r="M39" s="138"/>
      <c r="N39" s="138"/>
      <c r="O39" s="142"/>
      <c r="P39" s="97"/>
      <c r="Q39" s="97"/>
    </row>
    <row r="40" spans="1:17" x14ac:dyDescent="0.3">
      <c r="A40" s="121"/>
      <c r="D40" s="123"/>
      <c r="E40" s="123"/>
      <c r="F40" s="123"/>
      <c r="G40" s="123"/>
      <c r="H40" s="140"/>
      <c r="I40" s="140"/>
      <c r="J40" s="141"/>
      <c r="M40" s="138"/>
      <c r="N40" s="138"/>
      <c r="O40" s="142"/>
      <c r="P40" s="97"/>
      <c r="Q40" s="97"/>
    </row>
    <row r="41" spans="1:17" x14ac:dyDescent="0.3">
      <c r="A41" s="121"/>
      <c r="D41" s="123"/>
      <c r="E41" s="123"/>
      <c r="F41" s="123"/>
      <c r="G41" s="123"/>
      <c r="H41" s="140"/>
      <c r="I41" s="140"/>
      <c r="J41" s="141"/>
      <c r="M41" s="138"/>
      <c r="N41" s="138"/>
      <c r="O41" s="142"/>
      <c r="P41" s="97"/>
      <c r="Q41" s="97"/>
    </row>
    <row r="42" spans="1:17" x14ac:dyDescent="0.3">
      <c r="A42" s="121"/>
      <c r="D42" s="123"/>
      <c r="E42" s="123"/>
      <c r="F42" s="123"/>
      <c r="G42" s="123"/>
      <c r="P42" s="97"/>
      <c r="Q42" s="97"/>
    </row>
  </sheetData>
  <mergeCells count="6">
    <mergeCell ref="V23:Y23"/>
    <mergeCell ref="V3:V5"/>
    <mergeCell ref="W3:W5"/>
    <mergeCell ref="X3:X5"/>
    <mergeCell ref="Y3:Y5"/>
    <mergeCell ref="V22:Y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Y44"/>
  <sheetViews>
    <sheetView topLeftCell="A21" workbookViewId="0">
      <selection activeCell="A9" sqref="A9"/>
    </sheetView>
  </sheetViews>
  <sheetFormatPr defaultRowHeight="14.4" x14ac:dyDescent="0.3"/>
  <sheetData>
    <row r="1" spans="1:103" ht="15.75" customHeight="1" thickBot="1" x14ac:dyDescent="0.35">
      <c r="A1" s="1"/>
      <c r="B1" s="152" t="s">
        <v>0</v>
      </c>
      <c r="C1" s="153"/>
      <c r="D1" s="153"/>
      <c r="E1" s="153"/>
      <c r="F1" s="153"/>
      <c r="G1" s="153"/>
      <c r="H1" s="154"/>
      <c r="I1" s="153" t="s">
        <v>1</v>
      </c>
      <c r="J1" s="153"/>
      <c r="K1" s="153"/>
      <c r="L1" s="154"/>
      <c r="M1" s="152" t="s">
        <v>2</v>
      </c>
      <c r="N1" s="153"/>
      <c r="O1" s="153"/>
      <c r="P1" s="154"/>
      <c r="Q1" s="155" t="s">
        <v>3</v>
      </c>
      <c r="R1" s="156"/>
      <c r="S1" s="156"/>
      <c r="T1" s="156"/>
      <c r="U1" s="152" t="s">
        <v>4</v>
      </c>
      <c r="V1" s="153"/>
      <c r="W1" s="153"/>
      <c r="X1" s="153"/>
      <c r="Y1" s="153" t="s">
        <v>5</v>
      </c>
      <c r="Z1" s="153"/>
      <c r="AA1" s="153"/>
      <c r="AB1" s="153"/>
      <c r="AC1" s="154"/>
      <c r="AD1" s="167" t="s">
        <v>6</v>
      </c>
      <c r="AE1" s="168"/>
      <c r="AF1" s="168"/>
      <c r="AG1" s="168"/>
      <c r="AH1" s="168"/>
      <c r="AI1" s="2"/>
      <c r="AJ1" s="2"/>
      <c r="AK1" s="2"/>
      <c r="AL1" s="2"/>
      <c r="AM1" s="2"/>
      <c r="AN1" s="2"/>
      <c r="AO1" s="2"/>
      <c r="AP1" s="2"/>
      <c r="AQ1" s="2"/>
      <c r="AU1" s="169"/>
      <c r="AV1" s="169"/>
      <c r="AW1" s="169"/>
      <c r="AX1" s="170"/>
      <c r="AY1" s="171" t="s">
        <v>7</v>
      </c>
      <c r="AZ1" s="172"/>
      <c r="BA1" s="172"/>
      <c r="BB1" s="173"/>
      <c r="BC1" s="157" t="s">
        <v>8</v>
      </c>
      <c r="BD1" s="157" t="s">
        <v>9</v>
      </c>
      <c r="BE1" s="158"/>
      <c r="BF1" s="158"/>
      <c r="BG1" s="158"/>
    </row>
    <row r="2" spans="1:103" ht="15" customHeight="1" x14ac:dyDescent="0.3">
      <c r="A2" s="1"/>
      <c r="B2" s="3"/>
      <c r="C2" s="4"/>
      <c r="D2" s="4"/>
      <c r="E2" s="4"/>
      <c r="F2" s="4"/>
      <c r="G2" s="4"/>
      <c r="H2" s="5"/>
      <c r="I2" s="165" t="s">
        <v>10</v>
      </c>
      <c r="J2" s="165" t="s">
        <v>11</v>
      </c>
      <c r="K2" s="165" t="s">
        <v>12</v>
      </c>
      <c r="L2" s="174" t="s">
        <v>51</v>
      </c>
      <c r="M2" s="176" t="s">
        <v>13</v>
      </c>
      <c r="N2" s="165" t="s">
        <v>14</v>
      </c>
      <c r="O2" s="165" t="s">
        <v>15</v>
      </c>
      <c r="P2" s="174" t="s">
        <v>41</v>
      </c>
      <c r="Q2" s="178" t="s">
        <v>13</v>
      </c>
      <c r="R2" s="178" t="s">
        <v>14</v>
      </c>
      <c r="S2" s="178" t="s">
        <v>15</v>
      </c>
      <c r="T2" s="180" t="s">
        <v>41</v>
      </c>
      <c r="U2" s="165" t="s">
        <v>13</v>
      </c>
      <c r="V2" s="165" t="s">
        <v>14</v>
      </c>
      <c r="W2" s="165" t="s">
        <v>15</v>
      </c>
      <c r="X2" s="165" t="s">
        <v>41</v>
      </c>
      <c r="Y2" s="6"/>
      <c r="Z2" s="7"/>
      <c r="AA2" s="7"/>
      <c r="AB2" s="7"/>
      <c r="AC2" s="8"/>
      <c r="AD2" s="9"/>
      <c r="AE2" s="9"/>
      <c r="AF2" s="10"/>
      <c r="AG2" s="11"/>
      <c r="AH2" s="12"/>
      <c r="AI2" s="159" t="s">
        <v>16</v>
      </c>
      <c r="AJ2" s="160"/>
      <c r="AK2" s="161"/>
      <c r="AL2" s="159" t="s">
        <v>17</v>
      </c>
      <c r="AM2" s="160"/>
      <c r="AN2" s="160"/>
      <c r="AO2" s="159" t="s">
        <v>18</v>
      </c>
      <c r="AP2" s="160"/>
      <c r="AQ2" s="161"/>
      <c r="AR2" s="159" t="s">
        <v>19</v>
      </c>
      <c r="AS2" s="160"/>
      <c r="AT2" s="161"/>
      <c r="AU2" s="13"/>
      <c r="AV2" s="14"/>
      <c r="AW2" s="15"/>
      <c r="AX2" s="16"/>
      <c r="AY2" s="17"/>
      <c r="AZ2" s="18"/>
      <c r="BA2" s="19"/>
      <c r="BB2" s="20"/>
      <c r="BC2" s="157"/>
      <c r="BD2" s="157"/>
      <c r="BE2" s="21"/>
      <c r="BF2" s="21"/>
      <c r="BG2" s="21"/>
    </row>
    <row r="3" spans="1:103" ht="15" customHeight="1" x14ac:dyDescent="0.3">
      <c r="A3" s="1"/>
      <c r="B3" s="22"/>
      <c r="C3" s="23"/>
      <c r="D3" s="23"/>
      <c r="E3" s="23"/>
      <c r="F3" s="23"/>
      <c r="G3" s="23"/>
      <c r="H3" s="24"/>
      <c r="I3" s="166"/>
      <c r="J3" s="166"/>
      <c r="K3" s="166"/>
      <c r="L3" s="175"/>
      <c r="M3" s="177"/>
      <c r="N3" s="166"/>
      <c r="O3" s="166"/>
      <c r="P3" s="175"/>
      <c r="Q3" s="179"/>
      <c r="R3" s="179"/>
      <c r="S3" s="179"/>
      <c r="T3" s="181"/>
      <c r="U3" s="166"/>
      <c r="V3" s="166"/>
      <c r="W3" s="166"/>
      <c r="X3" s="166"/>
      <c r="Y3" s="22"/>
      <c r="Z3" s="23"/>
      <c r="AA3" s="23"/>
      <c r="AB3" s="23"/>
      <c r="AC3" s="24"/>
      <c r="AD3" s="25"/>
      <c r="AE3" s="25"/>
      <c r="AF3" s="26"/>
      <c r="AG3" s="27"/>
      <c r="AH3" s="28"/>
      <c r="AI3" s="162" t="s">
        <v>20</v>
      </c>
      <c r="AJ3" s="163"/>
      <c r="AK3" s="164"/>
      <c r="AL3" s="162" t="s">
        <v>21</v>
      </c>
      <c r="AM3" s="163"/>
      <c r="AN3" s="163"/>
      <c r="AO3" s="162" t="s">
        <v>22</v>
      </c>
      <c r="AP3" s="163"/>
      <c r="AQ3" s="164"/>
      <c r="AR3" s="162" t="s">
        <v>23</v>
      </c>
      <c r="AS3" s="163"/>
      <c r="AT3" s="164"/>
      <c r="AU3" s="29"/>
      <c r="AV3" s="30"/>
      <c r="AW3" s="31"/>
      <c r="AX3" s="32"/>
      <c r="AY3" s="33"/>
      <c r="AZ3" s="34"/>
      <c r="BA3" s="35"/>
      <c r="BB3" s="36"/>
      <c r="BC3" s="157"/>
      <c r="BD3" s="157"/>
      <c r="BE3" s="1"/>
      <c r="BF3" s="1"/>
      <c r="BG3" s="1"/>
    </row>
    <row r="4" spans="1:103" s="37" customFormat="1" ht="45" customHeight="1" x14ac:dyDescent="0.3">
      <c r="A4" s="37" t="s">
        <v>24</v>
      </c>
      <c r="B4" s="38" t="s">
        <v>25</v>
      </c>
      <c r="C4" s="39" t="s">
        <v>26</v>
      </c>
      <c r="D4" s="39" t="s">
        <v>27</v>
      </c>
      <c r="E4" s="39" t="s">
        <v>13</v>
      </c>
      <c r="F4" s="39" t="s">
        <v>14</v>
      </c>
      <c r="G4" s="39" t="s">
        <v>28</v>
      </c>
      <c r="H4" s="40" t="s">
        <v>52</v>
      </c>
      <c r="I4" s="166"/>
      <c r="J4" s="166"/>
      <c r="K4" s="166"/>
      <c r="L4" s="175"/>
      <c r="M4" s="177"/>
      <c r="N4" s="166"/>
      <c r="O4" s="166"/>
      <c r="P4" s="175"/>
      <c r="Q4" s="179"/>
      <c r="R4" s="179"/>
      <c r="S4" s="179"/>
      <c r="T4" s="181"/>
      <c r="U4" s="166"/>
      <c r="V4" s="166"/>
      <c r="W4" s="166"/>
      <c r="X4" s="166"/>
      <c r="Y4" s="38" t="s">
        <v>27</v>
      </c>
      <c r="Z4" s="39" t="s">
        <v>13</v>
      </c>
      <c r="AA4" s="39" t="s">
        <v>14</v>
      </c>
      <c r="AB4" s="39" t="s">
        <v>28</v>
      </c>
      <c r="AC4" s="40" t="s">
        <v>50</v>
      </c>
      <c r="AD4" s="41" t="s">
        <v>27</v>
      </c>
      <c r="AE4" s="41" t="s">
        <v>13</v>
      </c>
      <c r="AF4" s="42" t="s">
        <v>14</v>
      </c>
      <c r="AG4" s="43" t="s">
        <v>28</v>
      </c>
      <c r="AH4" s="44" t="s">
        <v>29</v>
      </c>
      <c r="AI4" s="45" t="s">
        <v>30</v>
      </c>
      <c r="AJ4" s="37" t="s">
        <v>15</v>
      </c>
      <c r="AK4" s="46" t="s">
        <v>41</v>
      </c>
      <c r="AL4" s="45" t="s">
        <v>30</v>
      </c>
      <c r="AM4" s="37" t="s">
        <v>15</v>
      </c>
      <c r="AN4" s="46" t="s">
        <v>41</v>
      </c>
      <c r="AO4" s="45" t="s">
        <v>30</v>
      </c>
      <c r="AP4" s="37" t="s">
        <v>15</v>
      </c>
      <c r="AQ4" s="46" t="s">
        <v>41</v>
      </c>
      <c r="AR4" s="45" t="s">
        <v>30</v>
      </c>
      <c r="AS4" s="37" t="s">
        <v>15</v>
      </c>
      <c r="AT4" s="46" t="s">
        <v>41</v>
      </c>
      <c r="AU4" s="47" t="s">
        <v>13</v>
      </c>
      <c r="AV4" s="48" t="s">
        <v>14</v>
      </c>
      <c r="AW4" s="49" t="s">
        <v>28</v>
      </c>
      <c r="AX4" s="50" t="s">
        <v>29</v>
      </c>
      <c r="AY4" s="51" t="s">
        <v>13</v>
      </c>
      <c r="AZ4" s="52" t="s">
        <v>14</v>
      </c>
      <c r="BA4" s="53" t="s">
        <v>28</v>
      </c>
      <c r="BB4" s="54" t="s">
        <v>29</v>
      </c>
      <c r="BC4" s="157"/>
      <c r="BD4" s="157"/>
      <c r="BE4"/>
      <c r="BF4"/>
      <c r="BG4"/>
      <c r="BH4"/>
      <c r="BI4"/>
    </row>
    <row r="5" spans="1:103" s="37" customFormat="1" ht="15" customHeight="1" x14ac:dyDescent="0.3">
      <c r="A5" s="55">
        <v>1</v>
      </c>
      <c r="B5" s="56" t="e">
        <f>'Inserire dati'!#REF!</f>
        <v>#REF!</v>
      </c>
      <c r="C5" s="56" t="e">
        <f>'Inserire dati'!#REF!</f>
        <v>#REF!</v>
      </c>
      <c r="D5" s="56" t="e">
        <f>'Inserire dati'!#REF!</f>
        <v>#REF!</v>
      </c>
      <c r="E5" s="56">
        <f>'Inserire dati'!D2</f>
        <v>0</v>
      </c>
      <c r="F5" s="56">
        <f>'Inserire dati'!E2</f>
        <v>0</v>
      </c>
      <c r="G5" s="56">
        <f>'Inserire dati'!F2</f>
        <v>0</v>
      </c>
      <c r="H5" s="56">
        <f>'Inserire dati'!G2</f>
        <v>0</v>
      </c>
      <c r="I5" s="57">
        <v>0.45</v>
      </c>
      <c r="J5" s="57">
        <v>0.67</v>
      </c>
      <c r="K5" s="58">
        <v>0.59499999999999997</v>
      </c>
      <c r="L5" s="59">
        <f>I5</f>
        <v>0.45</v>
      </c>
      <c r="M5" s="60">
        <v>0.5</v>
      </c>
      <c r="N5" s="57">
        <v>0.5</v>
      </c>
      <c r="O5" s="58">
        <v>0.45400000000000001</v>
      </c>
      <c r="P5" s="59">
        <f>M5</f>
        <v>0.5</v>
      </c>
      <c r="Q5" s="61">
        <f>I5*M5</f>
        <v>0.22500000000000001</v>
      </c>
      <c r="R5" s="62">
        <f>J5*N5</f>
        <v>0.33500000000000002</v>
      </c>
      <c r="S5" s="62">
        <f t="shared" ref="R5:S20" si="0">K5*O5</f>
        <v>0.27012999999999998</v>
      </c>
      <c r="T5" s="62">
        <f>Q5</f>
        <v>0.22500000000000001</v>
      </c>
      <c r="U5" s="63">
        <v>1</v>
      </c>
      <c r="V5" s="64">
        <v>1</v>
      </c>
      <c r="W5" s="64">
        <v>1</v>
      </c>
      <c r="X5" s="64">
        <v>1</v>
      </c>
      <c r="Y5" s="65"/>
      <c r="Z5" s="66"/>
      <c r="AA5" s="66"/>
      <c r="AB5" s="66"/>
      <c r="AC5" s="67"/>
      <c r="AD5" s="68"/>
      <c r="AE5" s="69">
        <f>(Q5*Z5)</f>
        <v>0</v>
      </c>
      <c r="AF5" s="70">
        <f>(AA5*R5)</f>
        <v>0</v>
      </c>
      <c r="AG5" s="71">
        <f>(AB5*S5)</f>
        <v>0</v>
      </c>
      <c r="AH5" s="72">
        <f>(AC5*T5)</f>
        <v>0</v>
      </c>
      <c r="AI5" s="73">
        <v>35</v>
      </c>
      <c r="AJ5" s="1">
        <v>25</v>
      </c>
      <c r="AK5" s="74">
        <v>7</v>
      </c>
      <c r="AL5" s="73">
        <f>LN(2)/AI5</f>
        <v>1.980420515885558E-2</v>
      </c>
      <c r="AM5" s="1">
        <f t="shared" ref="AL5:AN20" si="1">LN(2)/AJ5</f>
        <v>2.7725887222397813E-2</v>
      </c>
      <c r="AN5" s="1">
        <f>LN(2)/AK5</f>
        <v>9.9021025794277892E-2</v>
      </c>
      <c r="AO5" s="75">
        <f>EXP(-AL5)</f>
        <v>0.98039060993977345</v>
      </c>
      <c r="AP5">
        <f t="shared" ref="AO5:AQ20" si="2">EXP(-AM5)</f>
        <v>0.97265494741228553</v>
      </c>
      <c r="AQ5" s="76">
        <f t="shared" si="2"/>
        <v>0.90572366426390671</v>
      </c>
      <c r="AR5" s="77">
        <f>(1-EXP(-AL5))/AL5</f>
        <v>0.99016294281611617</v>
      </c>
      <c r="AS5" s="78">
        <f t="shared" ref="AR5:AT20" si="3">(1-EXP(-AM5))/AM5</f>
        <v>0.98626429402858951</v>
      </c>
      <c r="AT5" s="79">
        <f>(1-EXP(-AN5))/AN5</f>
        <v>0.95208401427751332</v>
      </c>
      <c r="AU5" s="80">
        <v>0</v>
      </c>
      <c r="AV5" s="80">
        <v>0</v>
      </c>
      <c r="AW5" s="81">
        <v>0</v>
      </c>
      <c r="AX5" s="82">
        <v>0</v>
      </c>
      <c r="AY5" s="83"/>
      <c r="AZ5" s="83"/>
      <c r="BA5" s="83"/>
      <c r="BB5" s="83"/>
      <c r="BC5" s="84"/>
      <c r="BD5" s="85"/>
      <c r="BE5"/>
      <c r="BF5"/>
      <c r="BG5"/>
      <c r="BH5"/>
      <c r="BI5"/>
    </row>
    <row r="6" spans="1:103" s="37" customFormat="1" ht="15" customHeight="1" x14ac:dyDescent="0.3">
      <c r="A6" s="55">
        <v>2</v>
      </c>
      <c r="B6" s="56" t="e">
        <f>'Inserire dati'!#REF!</f>
        <v>#REF!</v>
      </c>
      <c r="C6" s="56" t="e">
        <f>'Inserire dati'!#REF!</f>
        <v>#REF!</v>
      </c>
      <c r="D6" s="56" t="e">
        <f>'Inserire dati'!#REF!</f>
        <v>#REF!</v>
      </c>
      <c r="E6" s="56">
        <f>'Inserire dati'!D3</f>
        <v>0</v>
      </c>
      <c r="F6" s="56">
        <f>'Inserire dati'!E3</f>
        <v>0</v>
      </c>
      <c r="G6" s="56">
        <f>'Inserire dati'!F3</f>
        <v>0</v>
      </c>
      <c r="H6" s="56">
        <f>'Inserire dati'!G3</f>
        <v>0</v>
      </c>
      <c r="I6" s="57">
        <v>0.45</v>
      </c>
      <c r="J6" s="57">
        <v>0.67</v>
      </c>
      <c r="K6" s="58">
        <v>0.59499999999999997</v>
      </c>
      <c r="L6" s="59">
        <f t="shared" ref="L6:L44" si="4">I6</f>
        <v>0.45</v>
      </c>
      <c r="M6" s="60">
        <v>0.5</v>
      </c>
      <c r="N6" s="57">
        <v>0.5</v>
      </c>
      <c r="O6" s="58">
        <v>0.45400000000000001</v>
      </c>
      <c r="P6" s="59">
        <f t="shared" ref="P6:P44" si="5">M6</f>
        <v>0.5</v>
      </c>
      <c r="Q6" s="61">
        <f t="shared" ref="Q6:Q12" si="6">I6*M6</f>
        <v>0.22500000000000001</v>
      </c>
      <c r="R6" s="62">
        <f t="shared" si="0"/>
        <v>0.33500000000000002</v>
      </c>
      <c r="S6" s="62">
        <f t="shared" si="0"/>
        <v>0.27012999999999998</v>
      </c>
      <c r="T6" s="62">
        <f t="shared" ref="T6:T44" si="7">Q6</f>
        <v>0.22500000000000001</v>
      </c>
      <c r="U6" s="63">
        <v>1</v>
      </c>
      <c r="V6" s="64">
        <v>1</v>
      </c>
      <c r="W6" s="64">
        <v>1</v>
      </c>
      <c r="X6" s="64">
        <v>1</v>
      </c>
      <c r="Y6" s="86">
        <f>Z6+AA6</f>
        <v>0</v>
      </c>
      <c r="Z6" s="87">
        <f>E6*$U6</f>
        <v>0</v>
      </c>
      <c r="AA6" s="87">
        <f t="shared" ref="AA6:AA44" si="8">F6*$V6</f>
        <v>0</v>
      </c>
      <c r="AB6" s="87">
        <f t="shared" ref="AB6:AB44" si="9">G6*W6</f>
        <v>0</v>
      </c>
      <c r="AC6" s="87">
        <f t="shared" ref="AC6:AC11" si="10">H6*$X6</f>
        <v>0</v>
      </c>
      <c r="AD6" s="69">
        <f>AE6+AF6</f>
        <v>0</v>
      </c>
      <c r="AE6" s="69">
        <f>(Q6*Z6)</f>
        <v>0</v>
      </c>
      <c r="AF6" s="70">
        <f t="shared" ref="AF6:AH21" si="11">(AA6*R6)</f>
        <v>0</v>
      </c>
      <c r="AG6" s="71">
        <f t="shared" si="11"/>
        <v>0</v>
      </c>
      <c r="AH6" s="72">
        <f t="shared" si="11"/>
        <v>0</v>
      </c>
      <c r="AI6" s="73">
        <v>35</v>
      </c>
      <c r="AJ6" s="1">
        <v>25</v>
      </c>
      <c r="AK6" s="74">
        <v>7</v>
      </c>
      <c r="AL6" s="73">
        <f>LN(2)/AI6</f>
        <v>1.980420515885558E-2</v>
      </c>
      <c r="AM6" s="1">
        <f t="shared" si="1"/>
        <v>2.7725887222397813E-2</v>
      </c>
      <c r="AN6" s="1">
        <f t="shared" si="1"/>
        <v>9.9021025794277892E-2</v>
      </c>
      <c r="AO6" s="75">
        <f t="shared" si="2"/>
        <v>0.98039060993977345</v>
      </c>
      <c r="AP6">
        <f t="shared" si="2"/>
        <v>0.97265494741228553</v>
      </c>
      <c r="AQ6" s="76">
        <f t="shared" si="2"/>
        <v>0.90572366426390671</v>
      </c>
      <c r="AR6" s="88">
        <f t="shared" si="3"/>
        <v>0.99016294281611617</v>
      </c>
      <c r="AS6" s="78">
        <f t="shared" si="3"/>
        <v>0.98626429402858951</v>
      </c>
      <c r="AT6" s="79">
        <f t="shared" si="3"/>
        <v>0.95208401427751332</v>
      </c>
      <c r="AU6" s="80">
        <f t="shared" ref="AU6:AV21" si="12">AU5*$AO5+$AR5*AE5</f>
        <v>0</v>
      </c>
      <c r="AV6" s="80">
        <f t="shared" si="12"/>
        <v>0</v>
      </c>
      <c r="AW6" s="81">
        <f t="shared" ref="AW6:AW44" si="13">AW5*$AP5+$AS5*AG5</f>
        <v>0</v>
      </c>
      <c r="AX6" s="82">
        <f>AX5*$AQ5+$AT5*AH5</f>
        <v>0</v>
      </c>
      <c r="AY6" s="83"/>
      <c r="AZ6" s="83"/>
      <c r="BA6" s="83"/>
      <c r="BB6" s="83"/>
      <c r="BC6" s="89"/>
      <c r="BD6" s="89"/>
      <c r="BE6"/>
      <c r="BF6"/>
      <c r="BG6"/>
      <c r="BH6"/>
      <c r="BI6"/>
    </row>
    <row r="7" spans="1:103" s="37" customFormat="1" ht="15" customHeight="1" x14ac:dyDescent="0.3">
      <c r="A7" s="55">
        <v>3</v>
      </c>
      <c r="B7" s="56" t="e">
        <f>'Inserire dati'!#REF!</f>
        <v>#REF!</v>
      </c>
      <c r="C7" s="56" t="e">
        <f>'Inserire dati'!#REF!</f>
        <v>#REF!</v>
      </c>
      <c r="D7" s="56" t="e">
        <f>'Inserire dati'!#REF!</f>
        <v>#REF!</v>
      </c>
      <c r="E7" s="56">
        <f>'Inserire dati'!D4</f>
        <v>0</v>
      </c>
      <c r="F7" s="56">
        <f>'Inserire dati'!E4</f>
        <v>0</v>
      </c>
      <c r="G7" s="56">
        <f>'Inserire dati'!F4</f>
        <v>0</v>
      </c>
      <c r="H7" s="56">
        <f>'Inserire dati'!G4</f>
        <v>0</v>
      </c>
      <c r="I7" s="57">
        <v>0.45</v>
      </c>
      <c r="J7" s="57">
        <v>0.67</v>
      </c>
      <c r="K7" s="58">
        <v>0.59499999999999997</v>
      </c>
      <c r="L7" s="59">
        <f t="shared" si="4"/>
        <v>0.45</v>
      </c>
      <c r="M7" s="60">
        <v>0.5</v>
      </c>
      <c r="N7" s="57">
        <v>0.5</v>
      </c>
      <c r="O7" s="58">
        <v>0.45400000000000001</v>
      </c>
      <c r="P7" s="59">
        <f t="shared" si="5"/>
        <v>0.5</v>
      </c>
      <c r="Q7" s="61">
        <f t="shared" si="6"/>
        <v>0.22500000000000001</v>
      </c>
      <c r="R7" s="62">
        <f t="shared" si="0"/>
        <v>0.33500000000000002</v>
      </c>
      <c r="S7" s="62">
        <f t="shared" si="0"/>
        <v>0.27012999999999998</v>
      </c>
      <c r="T7" s="62">
        <f t="shared" si="7"/>
        <v>0.22500000000000001</v>
      </c>
      <c r="U7" s="63">
        <v>1</v>
      </c>
      <c r="V7" s="64">
        <v>1</v>
      </c>
      <c r="W7" s="64">
        <v>1</v>
      </c>
      <c r="X7" s="64">
        <v>1</v>
      </c>
      <c r="Y7" s="86">
        <f t="shared" ref="Y7:Y44" si="14">Z7+AA7</f>
        <v>0</v>
      </c>
      <c r="Z7" s="87">
        <f t="shared" ref="Z7:Z44" si="15">E7*$U7</f>
        <v>0</v>
      </c>
      <c r="AA7" s="87">
        <f t="shared" si="8"/>
        <v>0</v>
      </c>
      <c r="AB7" s="87">
        <f t="shared" si="9"/>
        <v>0</v>
      </c>
      <c r="AC7" s="87">
        <f t="shared" si="10"/>
        <v>0</v>
      </c>
      <c r="AD7" s="69">
        <f t="shared" ref="AD7:AD44" si="16">AE7+AF7</f>
        <v>0</v>
      </c>
      <c r="AE7" s="69">
        <f t="shared" ref="AE7:AE12" si="17">(Q7*Z7)</f>
        <v>0</v>
      </c>
      <c r="AF7" s="70">
        <f t="shared" si="11"/>
        <v>0</v>
      </c>
      <c r="AG7" s="71">
        <f t="shared" si="11"/>
        <v>0</v>
      </c>
      <c r="AH7" s="72">
        <f t="shared" si="11"/>
        <v>0</v>
      </c>
      <c r="AI7" s="73">
        <v>35</v>
      </c>
      <c r="AJ7" s="1">
        <v>25</v>
      </c>
      <c r="AK7" s="74">
        <v>7</v>
      </c>
      <c r="AL7" s="73">
        <f t="shared" si="1"/>
        <v>1.980420515885558E-2</v>
      </c>
      <c r="AM7" s="1">
        <f t="shared" si="1"/>
        <v>2.7725887222397813E-2</v>
      </c>
      <c r="AN7" s="1">
        <f t="shared" si="1"/>
        <v>9.9021025794277892E-2</v>
      </c>
      <c r="AO7" s="75">
        <f t="shared" si="2"/>
        <v>0.98039060993977345</v>
      </c>
      <c r="AP7">
        <f t="shared" si="2"/>
        <v>0.97265494741228553</v>
      </c>
      <c r="AQ7" s="76">
        <f t="shared" si="2"/>
        <v>0.90572366426390671</v>
      </c>
      <c r="AR7" s="88">
        <f t="shared" si="3"/>
        <v>0.99016294281611617</v>
      </c>
      <c r="AS7" s="78">
        <f t="shared" si="3"/>
        <v>0.98626429402858951</v>
      </c>
      <c r="AT7" s="79">
        <f t="shared" si="3"/>
        <v>0.95208401427751332</v>
      </c>
      <c r="AU7" s="80">
        <f>AU6*$AO6+$AR6*AE6</f>
        <v>0</v>
      </c>
      <c r="AV7" s="80">
        <f t="shared" si="12"/>
        <v>0</v>
      </c>
      <c r="AW7" s="81">
        <f t="shared" si="13"/>
        <v>0</v>
      </c>
      <c r="AX7" s="82">
        <f t="shared" ref="AX7:AX44" si="18">AX6*$AQ6+$AT6*AH6</f>
        <v>0</v>
      </c>
      <c r="AY7" s="83">
        <f>AU7-AU6</f>
        <v>0</v>
      </c>
      <c r="AZ7" s="83">
        <f t="shared" ref="AY7:BB22" si="19">AV7-AV6</f>
        <v>0</v>
      </c>
      <c r="BA7" s="83">
        <f t="shared" si="19"/>
        <v>0</v>
      </c>
      <c r="BB7" s="83">
        <f t="shared" si="19"/>
        <v>0</v>
      </c>
      <c r="BC7" s="89">
        <f t="shared" ref="BC7:BC44" si="20">AY7+AZ7+BA7+BB7</f>
        <v>0</v>
      </c>
      <c r="BD7" s="89">
        <f t="shared" ref="BD7:BD44" si="21">BC7*(-44/12)</f>
        <v>0</v>
      </c>
      <c r="BE7"/>
      <c r="BF7"/>
      <c r="BG7"/>
      <c r="BH7"/>
      <c r="BI7"/>
    </row>
    <row r="8" spans="1:103" s="37" customFormat="1" ht="15" customHeight="1" x14ac:dyDescent="0.3">
      <c r="A8" s="55">
        <v>4</v>
      </c>
      <c r="B8" s="56" t="e">
        <f>'Inserire dati'!#REF!</f>
        <v>#REF!</v>
      </c>
      <c r="C8" s="56" t="e">
        <f>'Inserire dati'!#REF!</f>
        <v>#REF!</v>
      </c>
      <c r="D8" s="56" t="e">
        <f>'Inserire dati'!#REF!</f>
        <v>#REF!</v>
      </c>
      <c r="E8" s="56">
        <f>'Inserire dati'!D5</f>
        <v>20.625</v>
      </c>
      <c r="F8" s="56">
        <f>'Inserire dati'!E5</f>
        <v>2.0625</v>
      </c>
      <c r="G8" s="56">
        <f>'Inserire dati'!F5</f>
        <v>2.0625</v>
      </c>
      <c r="H8" s="56">
        <f>'Inserire dati'!G5</f>
        <v>6.8750000000000009</v>
      </c>
      <c r="I8" s="57">
        <v>0.45</v>
      </c>
      <c r="J8" s="57">
        <v>0.67</v>
      </c>
      <c r="K8" s="58">
        <v>0.59499999999999997</v>
      </c>
      <c r="L8" s="59">
        <f t="shared" si="4"/>
        <v>0.45</v>
      </c>
      <c r="M8" s="60">
        <v>0.5</v>
      </c>
      <c r="N8" s="57">
        <v>0.5</v>
      </c>
      <c r="O8" s="58">
        <v>0.45400000000000001</v>
      </c>
      <c r="P8" s="59">
        <f t="shared" si="5"/>
        <v>0.5</v>
      </c>
      <c r="Q8" s="61">
        <f t="shared" si="6"/>
        <v>0.22500000000000001</v>
      </c>
      <c r="R8" s="62">
        <f>J8*N8</f>
        <v>0.33500000000000002</v>
      </c>
      <c r="S8" s="62">
        <f t="shared" si="0"/>
        <v>0.27012999999999998</v>
      </c>
      <c r="T8" s="62">
        <f t="shared" si="7"/>
        <v>0.22500000000000001</v>
      </c>
      <c r="U8" s="63">
        <v>1</v>
      </c>
      <c r="V8" s="64">
        <v>1</v>
      </c>
      <c r="W8" s="64">
        <v>1</v>
      </c>
      <c r="X8" s="64">
        <v>1</v>
      </c>
      <c r="Y8" s="86">
        <f t="shared" si="14"/>
        <v>22.6875</v>
      </c>
      <c r="Z8" s="87">
        <f t="shared" si="15"/>
        <v>20.625</v>
      </c>
      <c r="AA8" s="87">
        <f t="shared" si="8"/>
        <v>2.0625</v>
      </c>
      <c r="AB8" s="87">
        <f t="shared" si="9"/>
        <v>2.0625</v>
      </c>
      <c r="AC8" s="87">
        <f t="shared" si="10"/>
        <v>6.8750000000000009</v>
      </c>
      <c r="AD8" s="69">
        <f t="shared" si="16"/>
        <v>5.3315625000000004</v>
      </c>
      <c r="AE8" s="69">
        <f t="shared" si="17"/>
        <v>4.640625</v>
      </c>
      <c r="AF8" s="70">
        <f t="shared" si="11"/>
        <v>0.69093750000000009</v>
      </c>
      <c r="AG8" s="71">
        <f t="shared" si="11"/>
        <v>0.55714312499999996</v>
      </c>
      <c r="AH8" s="72">
        <f t="shared" si="11"/>
        <v>1.5468750000000002</v>
      </c>
      <c r="AI8" s="73">
        <v>35</v>
      </c>
      <c r="AJ8" s="1">
        <v>25</v>
      </c>
      <c r="AK8" s="74">
        <v>7</v>
      </c>
      <c r="AL8" s="73">
        <f t="shared" si="1"/>
        <v>1.980420515885558E-2</v>
      </c>
      <c r="AM8" s="1">
        <f t="shared" si="1"/>
        <v>2.7725887222397813E-2</v>
      </c>
      <c r="AN8" s="1">
        <f t="shared" si="1"/>
        <v>9.9021025794277892E-2</v>
      </c>
      <c r="AO8" s="75">
        <f t="shared" si="2"/>
        <v>0.98039060993977345</v>
      </c>
      <c r="AP8">
        <f t="shared" si="2"/>
        <v>0.97265494741228553</v>
      </c>
      <c r="AQ8" s="76">
        <f t="shared" si="2"/>
        <v>0.90572366426390671</v>
      </c>
      <c r="AR8" s="88">
        <f t="shared" si="3"/>
        <v>0.99016294281611617</v>
      </c>
      <c r="AS8" s="78">
        <f t="shared" si="3"/>
        <v>0.98626429402858951</v>
      </c>
      <c r="AT8" s="79">
        <f t="shared" si="3"/>
        <v>0.95208401427751332</v>
      </c>
      <c r="AU8" s="80">
        <f t="shared" si="12"/>
        <v>0</v>
      </c>
      <c r="AV8" s="80">
        <f t="shared" si="12"/>
        <v>0</v>
      </c>
      <c r="AW8" s="81">
        <f t="shared" si="13"/>
        <v>0</v>
      </c>
      <c r="AX8" s="82">
        <f t="shared" si="18"/>
        <v>0</v>
      </c>
      <c r="AY8" s="83">
        <f t="shared" si="19"/>
        <v>0</v>
      </c>
      <c r="AZ8" s="83">
        <f t="shared" si="19"/>
        <v>0</v>
      </c>
      <c r="BA8" s="83">
        <f t="shared" si="19"/>
        <v>0</v>
      </c>
      <c r="BB8" s="83">
        <f t="shared" si="19"/>
        <v>0</v>
      </c>
      <c r="BC8" s="89">
        <f>AY8+AZ8+BA8+BB8</f>
        <v>0</v>
      </c>
      <c r="BD8" s="89">
        <f>BC8*(-44/12)</f>
        <v>0</v>
      </c>
      <c r="BE8" s="90"/>
      <c r="BF8"/>
      <c r="BG8"/>
      <c r="BH8"/>
      <c r="BI8"/>
    </row>
    <row r="9" spans="1:103" s="37" customFormat="1" ht="15" customHeight="1" x14ac:dyDescent="0.3">
      <c r="A9" s="55">
        <v>5</v>
      </c>
      <c r="B9" s="56" t="e">
        <f>'Inserire dati'!#REF!</f>
        <v>#REF!</v>
      </c>
      <c r="C9" s="56" t="e">
        <f>'Inserire dati'!#REF!</f>
        <v>#REF!</v>
      </c>
      <c r="D9" s="56" t="e">
        <f>'Inserire dati'!#REF!</f>
        <v>#REF!</v>
      </c>
      <c r="E9" s="56">
        <f>'Inserire dati'!D6</f>
        <v>0</v>
      </c>
      <c r="F9" s="56">
        <f>'Inserire dati'!E6</f>
        <v>0</v>
      </c>
      <c r="G9" s="56">
        <f>'Inserire dati'!F6</f>
        <v>0</v>
      </c>
      <c r="H9" s="56">
        <f>'Inserire dati'!G6</f>
        <v>0</v>
      </c>
      <c r="I9" s="57">
        <v>0.45</v>
      </c>
      <c r="J9" s="57">
        <v>0.67</v>
      </c>
      <c r="K9" s="58">
        <v>0.59499999999999997</v>
      </c>
      <c r="L9" s="59">
        <f t="shared" si="4"/>
        <v>0.45</v>
      </c>
      <c r="M9" s="60">
        <v>0.5</v>
      </c>
      <c r="N9" s="57">
        <v>0.5</v>
      </c>
      <c r="O9" s="58">
        <v>0.45400000000000001</v>
      </c>
      <c r="P9" s="59">
        <f t="shared" si="5"/>
        <v>0.5</v>
      </c>
      <c r="Q9" s="61">
        <f t="shared" si="6"/>
        <v>0.22500000000000001</v>
      </c>
      <c r="R9" s="62">
        <f t="shared" si="0"/>
        <v>0.33500000000000002</v>
      </c>
      <c r="S9" s="62">
        <f t="shared" si="0"/>
        <v>0.27012999999999998</v>
      </c>
      <c r="T9" s="62">
        <f t="shared" si="7"/>
        <v>0.22500000000000001</v>
      </c>
      <c r="U9" s="63">
        <v>1</v>
      </c>
      <c r="V9" s="64">
        <v>1</v>
      </c>
      <c r="W9" s="64">
        <v>1</v>
      </c>
      <c r="X9" s="64">
        <v>1</v>
      </c>
      <c r="Y9" s="86">
        <f t="shared" si="14"/>
        <v>0</v>
      </c>
      <c r="Z9" s="87">
        <f t="shared" si="15"/>
        <v>0</v>
      </c>
      <c r="AA9" s="87">
        <f t="shared" si="8"/>
        <v>0</v>
      </c>
      <c r="AB9" s="87">
        <f t="shared" si="9"/>
        <v>0</v>
      </c>
      <c r="AC9" s="87">
        <f t="shared" si="10"/>
        <v>0</v>
      </c>
      <c r="AD9" s="69">
        <f t="shared" si="16"/>
        <v>0</v>
      </c>
      <c r="AE9" s="69">
        <f t="shared" si="17"/>
        <v>0</v>
      </c>
      <c r="AF9" s="70">
        <f t="shared" si="11"/>
        <v>0</v>
      </c>
      <c r="AG9" s="71">
        <f t="shared" si="11"/>
        <v>0</v>
      </c>
      <c r="AH9" s="72">
        <f t="shared" si="11"/>
        <v>0</v>
      </c>
      <c r="AI9" s="73">
        <v>35</v>
      </c>
      <c r="AJ9" s="1">
        <v>25</v>
      </c>
      <c r="AK9" s="74">
        <v>7</v>
      </c>
      <c r="AL9" s="73">
        <f t="shared" si="1"/>
        <v>1.980420515885558E-2</v>
      </c>
      <c r="AM9" s="1">
        <f t="shared" si="1"/>
        <v>2.7725887222397813E-2</v>
      </c>
      <c r="AN9" s="1">
        <f t="shared" si="1"/>
        <v>9.9021025794277892E-2</v>
      </c>
      <c r="AO9" s="75">
        <f t="shared" si="2"/>
        <v>0.98039060993977345</v>
      </c>
      <c r="AP9">
        <f t="shared" si="2"/>
        <v>0.97265494741228553</v>
      </c>
      <c r="AQ9" s="76">
        <f t="shared" si="2"/>
        <v>0.90572366426390671</v>
      </c>
      <c r="AR9" s="88">
        <f t="shared" si="3"/>
        <v>0.99016294281611617</v>
      </c>
      <c r="AS9" s="78">
        <f t="shared" si="3"/>
        <v>0.98626429402858951</v>
      </c>
      <c r="AT9" s="79">
        <f t="shared" si="3"/>
        <v>0.95208401427751332</v>
      </c>
      <c r="AU9" s="80">
        <f t="shared" si="12"/>
        <v>4.5949749065060388</v>
      </c>
      <c r="AV9" s="80">
        <f t="shared" si="12"/>
        <v>0.68414070830201035</v>
      </c>
      <c r="AW9" s="81">
        <f t="shared" si="13"/>
        <v>0.54949037085100716</v>
      </c>
      <c r="AX9" s="82">
        <f t="shared" si="18"/>
        <v>1.4727549595855287</v>
      </c>
      <c r="AY9" s="83">
        <f t="shared" si="19"/>
        <v>4.5949749065060388</v>
      </c>
      <c r="AZ9" s="83">
        <f t="shared" si="19"/>
        <v>0.68414070830201035</v>
      </c>
      <c r="BA9" s="83">
        <f t="shared" si="19"/>
        <v>0.54949037085100716</v>
      </c>
      <c r="BB9" s="83">
        <f t="shared" si="19"/>
        <v>1.4727549595855287</v>
      </c>
      <c r="BC9" s="89">
        <f t="shared" si="20"/>
        <v>7.3013609452445847</v>
      </c>
      <c r="BD9" s="89">
        <f t="shared" si="21"/>
        <v>-26.771656799230144</v>
      </c>
      <c r="BE9" s="90"/>
      <c r="BF9" s="91"/>
      <c r="BG9"/>
      <c r="BH9"/>
      <c r="BI9"/>
    </row>
    <row r="10" spans="1:103" s="37" customFormat="1" ht="15" customHeight="1" x14ac:dyDescent="0.3">
      <c r="A10" s="55">
        <v>6</v>
      </c>
      <c r="B10" s="56" t="e">
        <f>'Inserire dati'!#REF!</f>
        <v>#REF!</v>
      </c>
      <c r="C10" s="56" t="e">
        <f>'Inserire dati'!#REF!</f>
        <v>#REF!</v>
      </c>
      <c r="D10" s="56" t="e">
        <f>'Inserire dati'!#REF!</f>
        <v>#REF!</v>
      </c>
      <c r="E10" s="56">
        <f>'Inserire dati'!D7</f>
        <v>0</v>
      </c>
      <c r="F10" s="56">
        <f>'Inserire dati'!E7</f>
        <v>0</v>
      </c>
      <c r="G10" s="56">
        <f>'Inserire dati'!F7</f>
        <v>0</v>
      </c>
      <c r="H10" s="56">
        <f>'Inserire dati'!G7</f>
        <v>0</v>
      </c>
      <c r="I10" s="57">
        <v>0.45</v>
      </c>
      <c r="J10" s="57">
        <v>0.67</v>
      </c>
      <c r="K10" s="58">
        <v>0.59499999999999997</v>
      </c>
      <c r="L10" s="59">
        <f t="shared" si="4"/>
        <v>0.45</v>
      </c>
      <c r="M10" s="60">
        <v>0.5</v>
      </c>
      <c r="N10" s="57">
        <v>0.5</v>
      </c>
      <c r="O10" s="58">
        <v>0.45400000000000001</v>
      </c>
      <c r="P10" s="59">
        <f t="shared" si="5"/>
        <v>0.5</v>
      </c>
      <c r="Q10" s="61">
        <f t="shared" si="6"/>
        <v>0.22500000000000001</v>
      </c>
      <c r="R10" s="62">
        <f t="shared" si="0"/>
        <v>0.33500000000000002</v>
      </c>
      <c r="S10" s="62">
        <f t="shared" si="0"/>
        <v>0.27012999999999998</v>
      </c>
      <c r="T10" s="62">
        <f t="shared" si="7"/>
        <v>0.22500000000000001</v>
      </c>
      <c r="U10" s="63">
        <v>1</v>
      </c>
      <c r="V10" s="64">
        <v>1</v>
      </c>
      <c r="W10" s="64">
        <v>1</v>
      </c>
      <c r="X10" s="64">
        <v>1</v>
      </c>
      <c r="Y10" s="86">
        <f t="shared" si="14"/>
        <v>0</v>
      </c>
      <c r="Z10" s="87">
        <f t="shared" si="15"/>
        <v>0</v>
      </c>
      <c r="AA10" s="87">
        <f t="shared" si="8"/>
        <v>0</v>
      </c>
      <c r="AB10" s="87">
        <f t="shared" si="9"/>
        <v>0</v>
      </c>
      <c r="AC10" s="87">
        <f t="shared" si="10"/>
        <v>0</v>
      </c>
      <c r="AD10" s="69">
        <f t="shared" si="16"/>
        <v>0</v>
      </c>
      <c r="AE10" s="69">
        <f t="shared" si="17"/>
        <v>0</v>
      </c>
      <c r="AF10" s="70">
        <f t="shared" si="11"/>
        <v>0</v>
      </c>
      <c r="AG10" s="71">
        <f t="shared" si="11"/>
        <v>0</v>
      </c>
      <c r="AH10" s="72">
        <f t="shared" si="11"/>
        <v>0</v>
      </c>
      <c r="AI10" s="73">
        <v>35</v>
      </c>
      <c r="AJ10" s="1">
        <v>25</v>
      </c>
      <c r="AK10" s="74">
        <v>7</v>
      </c>
      <c r="AL10" s="73">
        <f t="shared" si="1"/>
        <v>1.980420515885558E-2</v>
      </c>
      <c r="AM10" s="1">
        <f t="shared" si="1"/>
        <v>2.7725887222397813E-2</v>
      </c>
      <c r="AN10" s="1">
        <f t="shared" si="1"/>
        <v>9.9021025794277892E-2</v>
      </c>
      <c r="AO10" s="75">
        <f t="shared" si="2"/>
        <v>0.98039060993977345</v>
      </c>
      <c r="AP10">
        <f t="shared" si="2"/>
        <v>0.97265494741228553</v>
      </c>
      <c r="AQ10" s="76">
        <f t="shared" si="2"/>
        <v>0.90572366426390671</v>
      </c>
      <c r="AR10" s="88">
        <f t="shared" si="3"/>
        <v>0.99016294281611617</v>
      </c>
      <c r="AS10" s="78">
        <f t="shared" si="3"/>
        <v>0.98626429402858951</v>
      </c>
      <c r="AT10" s="79">
        <f t="shared" si="3"/>
        <v>0.95208401427751332</v>
      </c>
      <c r="AU10" s="80">
        <f t="shared" si="12"/>
        <v>4.504870251247409</v>
      </c>
      <c r="AV10" s="80">
        <f t="shared" si="12"/>
        <v>0.67072512629683656</v>
      </c>
      <c r="AW10" s="81">
        <f t="shared" si="13"/>
        <v>0.53446452776364362</v>
      </c>
      <c r="AX10" s="82">
        <f t="shared" si="18"/>
        <v>1.3339090185586469</v>
      </c>
      <c r="AY10" s="83">
        <f t="shared" si="19"/>
        <v>-9.0104655258629762E-2</v>
      </c>
      <c r="AZ10" s="83">
        <f t="shared" si="19"/>
        <v>-1.3415582005173787E-2</v>
      </c>
      <c r="BA10" s="83">
        <f t="shared" si="19"/>
        <v>-1.5025843087363544E-2</v>
      </c>
      <c r="BB10" s="83">
        <f t="shared" si="19"/>
        <v>-0.13884594102688186</v>
      </c>
      <c r="BC10" s="89">
        <f t="shared" si="20"/>
        <v>-0.25739202137804895</v>
      </c>
      <c r="BD10" s="89">
        <f t="shared" si="21"/>
        <v>0.94377074505284608</v>
      </c>
      <c r="BE10"/>
      <c r="BF10"/>
      <c r="BG10"/>
      <c r="BH10"/>
      <c r="BI10"/>
    </row>
    <row r="11" spans="1:103" s="37" customFormat="1" ht="15" customHeight="1" x14ac:dyDescent="0.3">
      <c r="A11" s="55">
        <v>7</v>
      </c>
      <c r="B11" s="56" t="e">
        <f>'Inserire dati'!#REF!</f>
        <v>#REF!</v>
      </c>
      <c r="C11" s="56" t="e">
        <f>'Inserire dati'!#REF!</f>
        <v>#REF!</v>
      </c>
      <c r="D11" s="56" t="e">
        <f>'Inserire dati'!#REF!</f>
        <v>#REF!</v>
      </c>
      <c r="E11" s="56">
        <f>'Inserire dati'!D8</f>
        <v>0</v>
      </c>
      <c r="F11" s="56">
        <f>'Inserire dati'!E8</f>
        <v>0</v>
      </c>
      <c r="G11" s="56">
        <f>'Inserire dati'!F8</f>
        <v>0</v>
      </c>
      <c r="H11" s="56">
        <f>'Inserire dati'!G8</f>
        <v>0</v>
      </c>
      <c r="I11" s="57">
        <v>0.45</v>
      </c>
      <c r="J11" s="57">
        <v>0.67</v>
      </c>
      <c r="K11" s="58">
        <v>0.59499999999999997</v>
      </c>
      <c r="L11" s="59">
        <f t="shared" si="4"/>
        <v>0.45</v>
      </c>
      <c r="M11" s="60">
        <v>0.5</v>
      </c>
      <c r="N11" s="57">
        <v>0.5</v>
      </c>
      <c r="O11" s="58">
        <v>0.45400000000000001</v>
      </c>
      <c r="P11" s="59">
        <f t="shared" si="5"/>
        <v>0.5</v>
      </c>
      <c r="Q11" s="61">
        <f t="shared" si="6"/>
        <v>0.22500000000000001</v>
      </c>
      <c r="R11" s="62">
        <f t="shared" si="0"/>
        <v>0.33500000000000002</v>
      </c>
      <c r="S11" s="62">
        <f t="shared" si="0"/>
        <v>0.27012999999999998</v>
      </c>
      <c r="T11" s="62">
        <f t="shared" si="7"/>
        <v>0.22500000000000001</v>
      </c>
      <c r="U11" s="63">
        <v>1</v>
      </c>
      <c r="V11" s="64">
        <v>1</v>
      </c>
      <c r="W11" s="64">
        <v>1</v>
      </c>
      <c r="X11" s="64">
        <v>1</v>
      </c>
      <c r="Y11" s="86">
        <f t="shared" si="14"/>
        <v>0</v>
      </c>
      <c r="Z11" s="87">
        <f t="shared" si="15"/>
        <v>0</v>
      </c>
      <c r="AA11" s="87">
        <f t="shared" si="8"/>
        <v>0</v>
      </c>
      <c r="AB11" s="87">
        <f t="shared" si="9"/>
        <v>0</v>
      </c>
      <c r="AC11" s="87">
        <f t="shared" si="10"/>
        <v>0</v>
      </c>
      <c r="AD11" s="69">
        <f t="shared" si="16"/>
        <v>0</v>
      </c>
      <c r="AE11" s="69">
        <f t="shared" si="17"/>
        <v>0</v>
      </c>
      <c r="AF11" s="70">
        <f t="shared" si="11"/>
        <v>0</v>
      </c>
      <c r="AG11" s="71">
        <f t="shared" si="11"/>
        <v>0</v>
      </c>
      <c r="AH11" s="72">
        <f t="shared" si="11"/>
        <v>0</v>
      </c>
      <c r="AI11" s="73">
        <v>35</v>
      </c>
      <c r="AJ11" s="1">
        <v>25</v>
      </c>
      <c r="AK11" s="74">
        <v>7</v>
      </c>
      <c r="AL11" s="73">
        <f t="shared" si="1"/>
        <v>1.980420515885558E-2</v>
      </c>
      <c r="AM11" s="1">
        <f t="shared" si="1"/>
        <v>2.7725887222397813E-2</v>
      </c>
      <c r="AN11" s="1">
        <f t="shared" si="1"/>
        <v>9.9021025794277892E-2</v>
      </c>
      <c r="AO11" s="75">
        <f t="shared" si="2"/>
        <v>0.98039060993977345</v>
      </c>
      <c r="AP11">
        <f t="shared" si="2"/>
        <v>0.97265494741228553</v>
      </c>
      <c r="AQ11" s="76">
        <f t="shared" si="2"/>
        <v>0.90572366426390671</v>
      </c>
      <c r="AR11" s="88">
        <f t="shared" si="3"/>
        <v>0.99016294281611617</v>
      </c>
      <c r="AS11" s="78">
        <f t="shared" si="3"/>
        <v>0.98626429402858951</v>
      </c>
      <c r="AT11" s="79">
        <f t="shared" si="3"/>
        <v>0.95208401427751332</v>
      </c>
      <c r="AU11" s="80">
        <f t="shared" si="12"/>
        <v>4.4165324933199877</v>
      </c>
      <c r="AV11" s="80">
        <f t="shared" si="12"/>
        <v>0.65757261567208714</v>
      </c>
      <c r="AW11" s="81">
        <f t="shared" si="13"/>
        <v>0.51984956714567876</v>
      </c>
      <c r="AX11" s="82">
        <f t="shared" si="18"/>
        <v>1.2081529640836093</v>
      </c>
      <c r="AY11" s="83">
        <f t="shared" si="19"/>
        <v>-8.8337757927421379E-2</v>
      </c>
      <c r="AZ11" s="83">
        <f t="shared" si="19"/>
        <v>-1.3152510624749425E-2</v>
      </c>
      <c r="BA11" s="83">
        <f t="shared" si="19"/>
        <v>-1.4614960617964856E-2</v>
      </c>
      <c r="BB11" s="83">
        <f t="shared" si="19"/>
        <v>-0.12575605447503757</v>
      </c>
      <c r="BC11" s="89">
        <f t="shared" si="20"/>
        <v>-0.24186128364517323</v>
      </c>
      <c r="BD11" s="89">
        <f t="shared" si="21"/>
        <v>0.88682470669896851</v>
      </c>
      <c r="BE11"/>
      <c r="BF11"/>
      <c r="BG11"/>
      <c r="BH11"/>
      <c r="BI11"/>
    </row>
    <row r="12" spans="1:103" s="37" customFormat="1" ht="15" customHeight="1" x14ac:dyDescent="0.3">
      <c r="A12" s="55">
        <v>8</v>
      </c>
      <c r="B12" s="56" t="e">
        <f>'Inserire dati'!#REF!</f>
        <v>#REF!</v>
      </c>
      <c r="C12" s="56" t="e">
        <f>'Inserire dati'!#REF!</f>
        <v>#REF!</v>
      </c>
      <c r="D12" s="56" t="e">
        <f>'Inserire dati'!#REF!</f>
        <v>#REF!</v>
      </c>
      <c r="E12" s="56">
        <f>'Inserire dati'!D9</f>
        <v>0</v>
      </c>
      <c r="F12" s="56">
        <f>'Inserire dati'!E9</f>
        <v>0</v>
      </c>
      <c r="G12" s="56">
        <f>'Inserire dati'!F9</f>
        <v>0</v>
      </c>
      <c r="H12" s="56">
        <f>'Inserire dati'!G9</f>
        <v>0</v>
      </c>
      <c r="I12" s="57">
        <v>0.45</v>
      </c>
      <c r="J12" s="57">
        <v>0.67</v>
      </c>
      <c r="K12" s="58">
        <v>0.59499999999999997</v>
      </c>
      <c r="L12" s="59">
        <f t="shared" si="4"/>
        <v>0.45</v>
      </c>
      <c r="M12" s="60">
        <v>0.5</v>
      </c>
      <c r="N12" s="57">
        <v>0.5</v>
      </c>
      <c r="O12" s="58">
        <v>0.45400000000000001</v>
      </c>
      <c r="P12" s="59">
        <f t="shared" si="5"/>
        <v>0.5</v>
      </c>
      <c r="Q12" s="61">
        <f t="shared" si="6"/>
        <v>0.22500000000000001</v>
      </c>
      <c r="R12" s="62">
        <f t="shared" si="0"/>
        <v>0.33500000000000002</v>
      </c>
      <c r="S12" s="62">
        <f t="shared" si="0"/>
        <v>0.27012999999999998</v>
      </c>
      <c r="T12" s="62">
        <f t="shared" si="7"/>
        <v>0.22500000000000001</v>
      </c>
      <c r="U12" s="63">
        <v>1</v>
      </c>
      <c r="V12" s="64">
        <v>1</v>
      </c>
      <c r="W12" s="64">
        <v>1</v>
      </c>
      <c r="X12" s="64">
        <v>1</v>
      </c>
      <c r="Y12" s="86">
        <f t="shared" si="14"/>
        <v>0</v>
      </c>
      <c r="Z12" s="87">
        <f t="shared" si="15"/>
        <v>0</v>
      </c>
      <c r="AA12" s="87">
        <f t="shared" si="8"/>
        <v>0</v>
      </c>
      <c r="AB12" s="87">
        <f t="shared" si="9"/>
        <v>0</v>
      </c>
      <c r="AC12" s="87">
        <f>H12*$X12</f>
        <v>0</v>
      </c>
      <c r="AD12" s="69">
        <f t="shared" si="16"/>
        <v>0</v>
      </c>
      <c r="AE12" s="69">
        <f t="shared" si="17"/>
        <v>0</v>
      </c>
      <c r="AF12" s="70">
        <f t="shared" si="11"/>
        <v>0</v>
      </c>
      <c r="AG12" s="71">
        <f t="shared" si="11"/>
        <v>0</v>
      </c>
      <c r="AH12" s="72">
        <f t="shared" si="11"/>
        <v>0</v>
      </c>
      <c r="AI12" s="73">
        <v>35</v>
      </c>
      <c r="AJ12" s="1">
        <v>25</v>
      </c>
      <c r="AK12" s="74">
        <v>7</v>
      </c>
      <c r="AL12" s="73">
        <f t="shared" si="1"/>
        <v>1.980420515885558E-2</v>
      </c>
      <c r="AM12" s="1">
        <f t="shared" si="1"/>
        <v>2.7725887222397813E-2</v>
      </c>
      <c r="AN12" s="1">
        <f t="shared" si="1"/>
        <v>9.9021025794277892E-2</v>
      </c>
      <c r="AO12" s="75">
        <f t="shared" si="2"/>
        <v>0.98039060993977345</v>
      </c>
      <c r="AP12">
        <f t="shared" si="2"/>
        <v>0.97265494741228553</v>
      </c>
      <c r="AQ12" s="76">
        <f t="shared" si="2"/>
        <v>0.90572366426390671</v>
      </c>
      <c r="AR12" s="88">
        <f t="shared" si="3"/>
        <v>0.99016294281611617</v>
      </c>
      <c r="AS12" s="78">
        <f t="shared" si="3"/>
        <v>0.98626429402858951</v>
      </c>
      <c r="AT12" s="79">
        <f t="shared" si="3"/>
        <v>0.95208401427751332</v>
      </c>
      <c r="AU12" s="80">
        <f t="shared" si="12"/>
        <v>4.3299269849448114</v>
      </c>
      <c r="AV12" s="80">
        <f t="shared" si="12"/>
        <v>0.64467801775844968</v>
      </c>
      <c r="AW12" s="81">
        <f t="shared" si="13"/>
        <v>0.50563425339437962</v>
      </c>
      <c r="AX12" s="82">
        <f t="shared" si="18"/>
        <v>1.0942527296211066</v>
      </c>
      <c r="AY12" s="83">
        <f t="shared" si="19"/>
        <v>-8.6605508375176221E-2</v>
      </c>
      <c r="AZ12" s="83">
        <f t="shared" si="19"/>
        <v>-1.2894597913637451E-2</v>
      </c>
      <c r="BA12" s="83">
        <f t="shared" si="19"/>
        <v>-1.4215313751299141E-2</v>
      </c>
      <c r="BB12" s="83">
        <f t="shared" si="19"/>
        <v>-0.11390023446250264</v>
      </c>
      <c r="BC12" s="89">
        <f t="shared" si="20"/>
        <v>-0.22761565450261545</v>
      </c>
      <c r="BD12" s="89">
        <f t="shared" si="21"/>
        <v>0.83459073317625665</v>
      </c>
    </row>
    <row r="13" spans="1:103" s="92" customFormat="1" x14ac:dyDescent="0.3">
      <c r="A13" s="55">
        <v>9</v>
      </c>
      <c r="B13" s="56" t="e">
        <f>'Inserire dati'!#REF!</f>
        <v>#REF!</v>
      </c>
      <c r="C13" s="56" t="e">
        <f>'Inserire dati'!#REF!</f>
        <v>#REF!</v>
      </c>
      <c r="D13" s="56" t="e">
        <f>'Inserire dati'!#REF!</f>
        <v>#REF!</v>
      </c>
      <c r="E13" s="56">
        <f>'Inserire dati'!D10</f>
        <v>0</v>
      </c>
      <c r="F13" s="56">
        <f>'Inserire dati'!E10</f>
        <v>0</v>
      </c>
      <c r="G13" s="56">
        <f>'Inserire dati'!F10</f>
        <v>0</v>
      </c>
      <c r="H13" s="56">
        <f>'Inserire dati'!G10</f>
        <v>0</v>
      </c>
      <c r="I13" s="57">
        <v>0.45</v>
      </c>
      <c r="J13" s="57">
        <v>0.67</v>
      </c>
      <c r="K13" s="58">
        <v>0.59499999999999997</v>
      </c>
      <c r="L13" s="59">
        <f t="shared" si="4"/>
        <v>0.45</v>
      </c>
      <c r="M13" s="60">
        <v>0.5</v>
      </c>
      <c r="N13" s="57">
        <v>0.5</v>
      </c>
      <c r="O13" s="58">
        <v>0.45400000000000001</v>
      </c>
      <c r="P13" s="59">
        <f t="shared" si="5"/>
        <v>0.5</v>
      </c>
      <c r="Q13" s="61">
        <f>I13*M13</f>
        <v>0.22500000000000001</v>
      </c>
      <c r="R13" s="62">
        <f t="shared" si="0"/>
        <v>0.33500000000000002</v>
      </c>
      <c r="S13" s="62">
        <f t="shared" si="0"/>
        <v>0.27012999999999998</v>
      </c>
      <c r="T13" s="62">
        <f t="shared" si="7"/>
        <v>0.22500000000000001</v>
      </c>
      <c r="U13" s="63">
        <v>1</v>
      </c>
      <c r="V13" s="64">
        <v>1</v>
      </c>
      <c r="W13" s="64">
        <v>1</v>
      </c>
      <c r="X13" s="64">
        <v>1</v>
      </c>
      <c r="Y13" s="86">
        <f>Z13+AA13</f>
        <v>0</v>
      </c>
      <c r="Z13" s="87">
        <f t="shared" si="15"/>
        <v>0</v>
      </c>
      <c r="AA13" s="87">
        <f t="shared" si="8"/>
        <v>0</v>
      </c>
      <c r="AB13" s="87">
        <f t="shared" si="9"/>
        <v>0</v>
      </c>
      <c r="AC13" s="87">
        <f t="shared" ref="AC13:AC44" si="22">H13*$X13</f>
        <v>0</v>
      </c>
      <c r="AD13" s="69">
        <f t="shared" si="16"/>
        <v>0</v>
      </c>
      <c r="AE13" s="69">
        <f>(Q13*Z13)</f>
        <v>0</v>
      </c>
      <c r="AF13" s="70">
        <f t="shared" si="11"/>
        <v>0</v>
      </c>
      <c r="AG13" s="71">
        <f t="shared" si="11"/>
        <v>0</v>
      </c>
      <c r="AH13" s="72">
        <f t="shared" si="11"/>
        <v>0</v>
      </c>
      <c r="AI13" s="73">
        <v>35</v>
      </c>
      <c r="AJ13" s="1">
        <v>25</v>
      </c>
      <c r="AK13" s="74">
        <v>7</v>
      </c>
      <c r="AL13" s="73">
        <f>LN(2)/AI13</f>
        <v>1.980420515885558E-2</v>
      </c>
      <c r="AM13" s="1">
        <f t="shared" si="1"/>
        <v>2.7725887222397813E-2</v>
      </c>
      <c r="AN13" s="1">
        <f>LN(2)/AK13</f>
        <v>9.9021025794277892E-2</v>
      </c>
      <c r="AO13" s="75">
        <f>EXP(-AL13)</f>
        <v>0.98039060993977345</v>
      </c>
      <c r="AP13">
        <f t="shared" si="2"/>
        <v>0.97265494741228553</v>
      </c>
      <c r="AQ13" s="76">
        <f t="shared" si="2"/>
        <v>0.90572366426390671</v>
      </c>
      <c r="AR13" s="88">
        <f t="shared" si="3"/>
        <v>0.99016294281611617</v>
      </c>
      <c r="AS13" s="78">
        <f t="shared" si="3"/>
        <v>0.98626429402858951</v>
      </c>
      <c r="AT13" s="79">
        <f t="shared" si="3"/>
        <v>0.95208401427751332</v>
      </c>
      <c r="AU13" s="80">
        <f t="shared" si="12"/>
        <v>4.2450197577647275</v>
      </c>
      <c r="AV13" s="80">
        <f t="shared" si="12"/>
        <v>0.63203627504497062</v>
      </c>
      <c r="AW13" s="81">
        <f t="shared" si="13"/>
        <v>0.49180765814516059</v>
      </c>
      <c r="AX13" s="82">
        <f t="shared" si="18"/>
        <v>0.99109059190321069</v>
      </c>
      <c r="AY13" s="83">
        <f t="shared" si="19"/>
        <v>-8.4907227180083922E-2</v>
      </c>
      <c r="AZ13" s="83">
        <f t="shared" si="19"/>
        <v>-1.2641742713479065E-2</v>
      </c>
      <c r="BA13" s="83">
        <f t="shared" si="19"/>
        <v>-1.3826595249219031E-2</v>
      </c>
      <c r="BB13" s="83">
        <f t="shared" si="19"/>
        <v>-0.10316213771789595</v>
      </c>
      <c r="BC13" s="89">
        <f t="shared" si="20"/>
        <v>-0.21453770286067797</v>
      </c>
      <c r="BD13" s="89">
        <f t="shared" si="21"/>
        <v>0.78663824382248582</v>
      </c>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row>
    <row r="14" spans="1:103" x14ac:dyDescent="0.3">
      <c r="A14" s="55">
        <v>10</v>
      </c>
      <c r="B14" s="56" t="e">
        <f>'Inserire dati'!#REF!</f>
        <v>#REF!</v>
      </c>
      <c r="C14" s="56" t="e">
        <f>'Inserire dati'!#REF!</f>
        <v>#REF!</v>
      </c>
      <c r="D14" s="56" t="e">
        <f>'Inserire dati'!#REF!</f>
        <v>#REF!</v>
      </c>
      <c r="E14" s="56">
        <f>'Inserire dati'!D11</f>
        <v>0</v>
      </c>
      <c r="F14" s="56">
        <f>'Inserire dati'!E11</f>
        <v>0</v>
      </c>
      <c r="G14" s="56">
        <f>'Inserire dati'!F11</f>
        <v>0</v>
      </c>
      <c r="H14" s="56">
        <f>'Inserire dati'!G11</f>
        <v>0</v>
      </c>
      <c r="I14" s="57">
        <v>0.45</v>
      </c>
      <c r="J14" s="57">
        <v>0.67</v>
      </c>
      <c r="K14" s="58">
        <v>0.59499999999999997</v>
      </c>
      <c r="L14" s="59">
        <f t="shared" si="4"/>
        <v>0.45</v>
      </c>
      <c r="M14" s="60">
        <v>0.5</v>
      </c>
      <c r="N14" s="57">
        <v>0.5</v>
      </c>
      <c r="O14" s="58">
        <v>0.45400000000000001</v>
      </c>
      <c r="P14" s="59">
        <f t="shared" si="5"/>
        <v>0.5</v>
      </c>
      <c r="Q14" s="61">
        <f>I14*M14</f>
        <v>0.22500000000000001</v>
      </c>
      <c r="R14" s="62">
        <f t="shared" si="0"/>
        <v>0.33500000000000002</v>
      </c>
      <c r="S14" s="62">
        <f t="shared" si="0"/>
        <v>0.27012999999999998</v>
      </c>
      <c r="T14" s="62">
        <f t="shared" si="7"/>
        <v>0.22500000000000001</v>
      </c>
      <c r="U14" s="63">
        <v>1</v>
      </c>
      <c r="V14" s="64">
        <v>1</v>
      </c>
      <c r="W14" s="64">
        <v>1</v>
      </c>
      <c r="X14" s="64">
        <v>1</v>
      </c>
      <c r="Y14" s="86">
        <f t="shared" si="14"/>
        <v>0</v>
      </c>
      <c r="Z14" s="87">
        <f t="shared" si="15"/>
        <v>0</v>
      </c>
      <c r="AA14" s="87">
        <f t="shared" si="8"/>
        <v>0</v>
      </c>
      <c r="AB14" s="87">
        <f t="shared" si="9"/>
        <v>0</v>
      </c>
      <c r="AC14" s="87">
        <f t="shared" si="22"/>
        <v>0</v>
      </c>
      <c r="AD14" s="69">
        <f t="shared" si="16"/>
        <v>0</v>
      </c>
      <c r="AE14" s="69">
        <f>(Q14*Z14)</f>
        <v>0</v>
      </c>
      <c r="AF14" s="70">
        <f t="shared" si="11"/>
        <v>0</v>
      </c>
      <c r="AG14" s="71">
        <f t="shared" si="11"/>
        <v>0</v>
      </c>
      <c r="AH14" s="72">
        <f t="shared" si="11"/>
        <v>0</v>
      </c>
      <c r="AI14" s="73">
        <v>35</v>
      </c>
      <c r="AJ14" s="1">
        <v>25</v>
      </c>
      <c r="AK14" s="74">
        <v>7</v>
      </c>
      <c r="AL14" s="73">
        <f t="shared" ref="AL14:AN44" si="23">LN(2)/AI14</f>
        <v>1.980420515885558E-2</v>
      </c>
      <c r="AM14" s="1">
        <f t="shared" si="1"/>
        <v>2.7725887222397813E-2</v>
      </c>
      <c r="AN14" s="1">
        <f t="shared" si="1"/>
        <v>9.9021025794277892E-2</v>
      </c>
      <c r="AO14" s="75">
        <f t="shared" ref="AO14:AQ44" si="24">EXP(-AL14)</f>
        <v>0.98039060993977345</v>
      </c>
      <c r="AP14">
        <f t="shared" si="2"/>
        <v>0.97265494741228553</v>
      </c>
      <c r="AQ14" s="76">
        <f t="shared" si="2"/>
        <v>0.90572366426390671</v>
      </c>
      <c r="AR14" s="88">
        <f t="shared" si="3"/>
        <v>0.99016294281611617</v>
      </c>
      <c r="AS14" s="78">
        <f t="shared" si="3"/>
        <v>0.98626429402858951</v>
      </c>
      <c r="AT14" s="79">
        <f t="shared" si="3"/>
        <v>0.95208401427751332</v>
      </c>
      <c r="AU14" s="80">
        <f t="shared" si="12"/>
        <v>4.1617775095213503</v>
      </c>
      <c r="AV14" s="80">
        <f t="shared" si="12"/>
        <v>0.61964242919540113</v>
      </c>
      <c r="AW14" s="81">
        <f t="shared" si="13"/>
        <v>0.4783591518701405</v>
      </c>
      <c r="AX14" s="82">
        <f t="shared" si="18"/>
        <v>0.89765420251606021</v>
      </c>
      <c r="AY14" s="83">
        <f t="shared" si="19"/>
        <v>-8.3242248243377226E-2</v>
      </c>
      <c r="AZ14" s="83">
        <f t="shared" si="19"/>
        <v>-1.2393845849569485E-2</v>
      </c>
      <c r="BA14" s="83">
        <f t="shared" si="19"/>
        <v>-1.3448506275020089E-2</v>
      </c>
      <c r="BB14" s="83">
        <f t="shared" si="19"/>
        <v>-9.3436389387150487E-2</v>
      </c>
      <c r="BC14" s="89">
        <f t="shared" si="20"/>
        <v>-0.20252098975511729</v>
      </c>
      <c r="BD14" s="89">
        <f t="shared" si="21"/>
        <v>0.74257696243543003</v>
      </c>
    </row>
    <row r="15" spans="1:103" x14ac:dyDescent="0.3">
      <c r="A15" s="55">
        <v>11</v>
      </c>
      <c r="B15" s="56" t="e">
        <f>'Inserire dati'!#REF!</f>
        <v>#REF!</v>
      </c>
      <c r="C15" s="56" t="e">
        <f>'Inserire dati'!#REF!</f>
        <v>#REF!</v>
      </c>
      <c r="D15" s="56" t="e">
        <f>'Inserire dati'!#REF!</f>
        <v>#REF!</v>
      </c>
      <c r="E15" s="56">
        <f>'Inserire dati'!D12</f>
        <v>0</v>
      </c>
      <c r="F15" s="56">
        <f>'Inserire dati'!E12</f>
        <v>0</v>
      </c>
      <c r="G15" s="56">
        <f>'Inserire dati'!F12</f>
        <v>0</v>
      </c>
      <c r="H15" s="56">
        <f>'Inserire dati'!G12</f>
        <v>0</v>
      </c>
      <c r="I15" s="57">
        <v>0.45</v>
      </c>
      <c r="J15" s="57">
        <v>0.67</v>
      </c>
      <c r="K15" s="58">
        <v>0.59499999999999997</v>
      </c>
      <c r="L15" s="59">
        <f t="shared" si="4"/>
        <v>0.45</v>
      </c>
      <c r="M15" s="60">
        <v>0.5</v>
      </c>
      <c r="N15" s="57">
        <v>0.5</v>
      </c>
      <c r="O15" s="58">
        <v>0.45400000000000001</v>
      </c>
      <c r="P15" s="59">
        <f t="shared" si="5"/>
        <v>0.5</v>
      </c>
      <c r="Q15" s="61">
        <f t="shared" ref="Q15:S44" si="25">I15*M15</f>
        <v>0.22500000000000001</v>
      </c>
      <c r="R15" s="62">
        <f t="shared" si="0"/>
        <v>0.33500000000000002</v>
      </c>
      <c r="S15" s="62">
        <f t="shared" si="0"/>
        <v>0.27012999999999998</v>
      </c>
      <c r="T15" s="62">
        <f t="shared" si="7"/>
        <v>0.22500000000000001</v>
      </c>
      <c r="U15" s="63">
        <v>1</v>
      </c>
      <c r="V15" s="64">
        <v>1</v>
      </c>
      <c r="W15" s="64">
        <v>1</v>
      </c>
      <c r="X15" s="64">
        <v>1</v>
      </c>
      <c r="Y15" s="86">
        <f t="shared" si="14"/>
        <v>0</v>
      </c>
      <c r="Z15" s="87">
        <f t="shared" si="15"/>
        <v>0</v>
      </c>
      <c r="AA15" s="87">
        <f t="shared" si="8"/>
        <v>0</v>
      </c>
      <c r="AB15" s="87">
        <f t="shared" si="9"/>
        <v>0</v>
      </c>
      <c r="AC15" s="87">
        <f t="shared" si="22"/>
        <v>0</v>
      </c>
      <c r="AD15" s="69">
        <f t="shared" si="16"/>
        <v>0</v>
      </c>
      <c r="AE15" s="69">
        <f t="shared" ref="AE15:AE44" si="26">(Q15*Z15)</f>
        <v>0</v>
      </c>
      <c r="AF15" s="70">
        <f t="shared" si="11"/>
        <v>0</v>
      </c>
      <c r="AG15" s="71">
        <f t="shared" si="11"/>
        <v>0</v>
      </c>
      <c r="AH15" s="72">
        <f t="shared" si="11"/>
        <v>0</v>
      </c>
      <c r="AI15" s="73">
        <v>35</v>
      </c>
      <c r="AJ15" s="1">
        <v>25</v>
      </c>
      <c r="AK15" s="74">
        <v>7</v>
      </c>
      <c r="AL15" s="73">
        <f t="shared" si="23"/>
        <v>1.980420515885558E-2</v>
      </c>
      <c r="AM15" s="1">
        <f t="shared" si="1"/>
        <v>2.7725887222397813E-2</v>
      </c>
      <c r="AN15" s="1">
        <f t="shared" si="1"/>
        <v>9.9021025794277892E-2</v>
      </c>
      <c r="AO15" s="75">
        <f t="shared" si="24"/>
        <v>0.98039060993977345</v>
      </c>
      <c r="AP15">
        <f t="shared" si="2"/>
        <v>0.97265494741228553</v>
      </c>
      <c r="AQ15" s="76">
        <f t="shared" si="2"/>
        <v>0.90572366426390671</v>
      </c>
      <c r="AR15" s="88">
        <f t="shared" si="3"/>
        <v>0.99016294281611617</v>
      </c>
      <c r="AS15" s="78">
        <f t="shared" si="3"/>
        <v>0.98626429402858951</v>
      </c>
      <c r="AT15" s="79">
        <f t="shared" si="3"/>
        <v>0.95208401427751332</v>
      </c>
      <c r="AU15" s="80">
        <f t="shared" si="12"/>
        <v>4.080167590993268</v>
      </c>
      <c r="AV15" s="80">
        <f t="shared" si="12"/>
        <v>0.60749161910344218</v>
      </c>
      <c r="AW15" s="81">
        <f t="shared" si="13"/>
        <v>0.46527839570643703</v>
      </c>
      <c r="AX15" s="82">
        <f t="shared" si="18"/>
        <v>0.81302665354474102</v>
      </c>
      <c r="AY15" s="83">
        <f t="shared" si="19"/>
        <v>-8.1609918528082304E-2</v>
      </c>
      <c r="AZ15" s="83">
        <f t="shared" si="19"/>
        <v>-1.2150810091958952E-2</v>
      </c>
      <c r="BA15" s="83">
        <f t="shared" si="19"/>
        <v>-1.3080756163703466E-2</v>
      </c>
      <c r="BB15" s="83">
        <f t="shared" si="19"/>
        <v>-8.4627548971319189E-2</v>
      </c>
      <c r="BC15" s="89">
        <f t="shared" si="20"/>
        <v>-0.19146903375506391</v>
      </c>
      <c r="BD15" s="89">
        <f t="shared" si="21"/>
        <v>0.70205312376856766</v>
      </c>
    </row>
    <row r="16" spans="1:103" ht="15" customHeight="1" x14ac:dyDescent="0.3">
      <c r="A16" s="55">
        <v>12</v>
      </c>
      <c r="B16" s="56" t="e">
        <f>'Inserire dati'!#REF!</f>
        <v>#REF!</v>
      </c>
      <c r="C16" s="56" t="e">
        <f>'Inserire dati'!#REF!</f>
        <v>#REF!</v>
      </c>
      <c r="D16" s="56" t="e">
        <f>'Inserire dati'!#REF!</f>
        <v>#REF!</v>
      </c>
      <c r="E16" s="56">
        <f>'Inserire dati'!D13</f>
        <v>0</v>
      </c>
      <c r="F16" s="56">
        <f>'Inserire dati'!E13</f>
        <v>0</v>
      </c>
      <c r="G16" s="56">
        <f>'Inserire dati'!F13</f>
        <v>0</v>
      </c>
      <c r="H16" s="56">
        <f>'Inserire dati'!G13</f>
        <v>0</v>
      </c>
      <c r="I16" s="57">
        <v>0.45</v>
      </c>
      <c r="J16" s="57">
        <v>0.67</v>
      </c>
      <c r="K16" s="58">
        <v>0.59499999999999997</v>
      </c>
      <c r="L16" s="59">
        <f t="shared" si="4"/>
        <v>0.45</v>
      </c>
      <c r="M16" s="60">
        <v>0.5</v>
      </c>
      <c r="N16" s="57">
        <v>0.5</v>
      </c>
      <c r="O16" s="58">
        <v>0.45400000000000001</v>
      </c>
      <c r="P16" s="59">
        <f t="shared" si="5"/>
        <v>0.5</v>
      </c>
      <c r="Q16" s="61">
        <f t="shared" si="25"/>
        <v>0.22500000000000001</v>
      </c>
      <c r="R16" s="62">
        <f t="shared" si="0"/>
        <v>0.33500000000000002</v>
      </c>
      <c r="S16" s="62">
        <f t="shared" si="0"/>
        <v>0.27012999999999998</v>
      </c>
      <c r="T16" s="62">
        <f t="shared" si="7"/>
        <v>0.22500000000000001</v>
      </c>
      <c r="U16" s="63">
        <v>1</v>
      </c>
      <c r="V16" s="64">
        <v>1</v>
      </c>
      <c r="W16" s="64">
        <v>1</v>
      </c>
      <c r="X16" s="64">
        <v>1</v>
      </c>
      <c r="Y16" s="86">
        <f t="shared" si="14"/>
        <v>0</v>
      </c>
      <c r="Z16" s="87">
        <f t="shared" si="15"/>
        <v>0</v>
      </c>
      <c r="AA16" s="87">
        <f t="shared" si="8"/>
        <v>0</v>
      </c>
      <c r="AB16" s="87">
        <f t="shared" si="9"/>
        <v>0</v>
      </c>
      <c r="AC16" s="87">
        <f t="shared" si="22"/>
        <v>0</v>
      </c>
      <c r="AD16" s="69">
        <f t="shared" si="16"/>
        <v>0</v>
      </c>
      <c r="AE16" s="69">
        <f t="shared" si="26"/>
        <v>0</v>
      </c>
      <c r="AF16" s="70">
        <f t="shared" si="11"/>
        <v>0</v>
      </c>
      <c r="AG16" s="71">
        <f t="shared" si="11"/>
        <v>0</v>
      </c>
      <c r="AH16" s="72">
        <f t="shared" si="11"/>
        <v>0</v>
      </c>
      <c r="AI16" s="73">
        <v>35</v>
      </c>
      <c r="AJ16" s="1">
        <v>25</v>
      </c>
      <c r="AK16" s="74">
        <v>7</v>
      </c>
      <c r="AL16" s="73">
        <f t="shared" si="23"/>
        <v>1.980420515885558E-2</v>
      </c>
      <c r="AM16" s="1">
        <f t="shared" si="1"/>
        <v>2.7725887222397813E-2</v>
      </c>
      <c r="AN16" s="1">
        <f t="shared" si="1"/>
        <v>9.9021025794277892E-2</v>
      </c>
      <c r="AO16" s="75">
        <f t="shared" si="24"/>
        <v>0.98039060993977345</v>
      </c>
      <c r="AP16">
        <f t="shared" si="2"/>
        <v>0.97265494741228553</v>
      </c>
      <c r="AQ16" s="76">
        <f t="shared" si="2"/>
        <v>0.90572366426390671</v>
      </c>
      <c r="AR16" s="88">
        <f t="shared" si="3"/>
        <v>0.99016294281611617</v>
      </c>
      <c r="AS16" s="78">
        <f t="shared" si="3"/>
        <v>0.98626429402858951</v>
      </c>
      <c r="AT16" s="79">
        <f t="shared" si="3"/>
        <v>0.95208401427751332</v>
      </c>
      <c r="AU16" s="80">
        <f t="shared" si="12"/>
        <v>4.0001579931903857</v>
      </c>
      <c r="AV16" s="80">
        <f t="shared" si="12"/>
        <v>0.59557907898612417</v>
      </c>
      <c r="AW16" s="81">
        <f t="shared" si="13"/>
        <v>0.4525553335079171</v>
      </c>
      <c r="AX16" s="82">
        <f t="shared" si="18"/>
        <v>0.73637747979276458</v>
      </c>
      <c r="AY16" s="83">
        <f t="shared" si="19"/>
        <v>-8.0009597802882304E-2</v>
      </c>
      <c r="AZ16" s="83">
        <f t="shared" si="19"/>
        <v>-1.1912540117318016E-2</v>
      </c>
      <c r="BA16" s="83">
        <f t="shared" si="19"/>
        <v>-1.272306219851993E-2</v>
      </c>
      <c r="BB16" s="83">
        <f t="shared" si="19"/>
        <v>-7.664917375197644E-2</v>
      </c>
      <c r="BC16" s="89">
        <f t="shared" si="20"/>
        <v>-0.18129437387069669</v>
      </c>
      <c r="BD16" s="89">
        <f t="shared" si="21"/>
        <v>0.66474603752588779</v>
      </c>
    </row>
    <row r="17" spans="1:56" x14ac:dyDescent="0.3">
      <c r="A17" s="55">
        <v>13</v>
      </c>
      <c r="B17" s="56" t="e">
        <f>'Inserire dati'!#REF!</f>
        <v>#REF!</v>
      </c>
      <c r="C17" s="56" t="e">
        <f>'Inserire dati'!#REF!</f>
        <v>#REF!</v>
      </c>
      <c r="D17" s="56" t="e">
        <f>'Inserire dati'!#REF!</f>
        <v>#REF!</v>
      </c>
      <c r="E17" s="56">
        <f>'Inserire dati'!D14</f>
        <v>20.625</v>
      </c>
      <c r="F17" s="56">
        <f>'Inserire dati'!E14</f>
        <v>0</v>
      </c>
      <c r="G17" s="56">
        <f>'Inserire dati'!F14</f>
        <v>0</v>
      </c>
      <c r="H17" s="56">
        <f>'Inserire dati'!G14</f>
        <v>6.8750000000000009</v>
      </c>
      <c r="I17" s="57">
        <v>0.45</v>
      </c>
      <c r="J17" s="57">
        <v>0.67</v>
      </c>
      <c r="K17" s="58">
        <v>0.59499999999999997</v>
      </c>
      <c r="L17" s="59">
        <f t="shared" si="4"/>
        <v>0.45</v>
      </c>
      <c r="M17" s="60">
        <v>0.5</v>
      </c>
      <c r="N17" s="57">
        <v>0.5</v>
      </c>
      <c r="O17" s="58">
        <v>0.45400000000000001</v>
      </c>
      <c r="P17" s="59">
        <f t="shared" si="5"/>
        <v>0.5</v>
      </c>
      <c r="Q17" s="61">
        <f t="shared" si="25"/>
        <v>0.22500000000000001</v>
      </c>
      <c r="R17" s="62">
        <f t="shared" si="0"/>
        <v>0.33500000000000002</v>
      </c>
      <c r="S17" s="62">
        <f t="shared" si="0"/>
        <v>0.27012999999999998</v>
      </c>
      <c r="T17" s="62">
        <f t="shared" si="7"/>
        <v>0.22500000000000001</v>
      </c>
      <c r="U17" s="63">
        <v>1</v>
      </c>
      <c r="V17" s="64">
        <v>1</v>
      </c>
      <c r="W17" s="64">
        <v>1</v>
      </c>
      <c r="X17" s="64">
        <v>1</v>
      </c>
      <c r="Y17" s="86">
        <f t="shared" si="14"/>
        <v>20.625</v>
      </c>
      <c r="Z17" s="87">
        <f t="shared" si="15"/>
        <v>20.625</v>
      </c>
      <c r="AA17" s="87">
        <f t="shared" si="8"/>
        <v>0</v>
      </c>
      <c r="AB17" s="87">
        <f t="shared" si="9"/>
        <v>0</v>
      </c>
      <c r="AC17" s="87">
        <f t="shared" si="22"/>
        <v>6.8750000000000009</v>
      </c>
      <c r="AD17" s="69">
        <f t="shared" si="16"/>
        <v>4.640625</v>
      </c>
      <c r="AE17" s="69">
        <f t="shared" si="26"/>
        <v>4.640625</v>
      </c>
      <c r="AF17" s="70">
        <f t="shared" si="11"/>
        <v>0</v>
      </c>
      <c r="AG17" s="71">
        <f t="shared" si="11"/>
        <v>0</v>
      </c>
      <c r="AH17" s="72">
        <f t="shared" si="11"/>
        <v>1.5468750000000002</v>
      </c>
      <c r="AI17" s="73">
        <v>35</v>
      </c>
      <c r="AJ17" s="1">
        <v>25</v>
      </c>
      <c r="AK17" s="74">
        <v>7</v>
      </c>
      <c r="AL17" s="73">
        <f t="shared" si="23"/>
        <v>1.980420515885558E-2</v>
      </c>
      <c r="AM17" s="1">
        <f t="shared" si="1"/>
        <v>2.7725887222397813E-2</v>
      </c>
      <c r="AN17" s="1">
        <f t="shared" si="1"/>
        <v>9.9021025794277892E-2</v>
      </c>
      <c r="AO17" s="75">
        <f t="shared" si="24"/>
        <v>0.98039060993977345</v>
      </c>
      <c r="AP17">
        <f t="shared" si="2"/>
        <v>0.97265494741228553</v>
      </c>
      <c r="AQ17" s="76">
        <f t="shared" si="2"/>
        <v>0.90572366426390671</v>
      </c>
      <c r="AR17" s="88">
        <f t="shared" si="3"/>
        <v>0.99016294281611617</v>
      </c>
      <c r="AS17" s="78">
        <f t="shared" si="3"/>
        <v>0.98626429402858951</v>
      </c>
      <c r="AT17" s="79">
        <f t="shared" si="3"/>
        <v>0.95208401427751332</v>
      </c>
      <c r="AU17" s="80">
        <f t="shared" si="12"/>
        <v>3.9217173347993826</v>
      </c>
      <c r="AV17" s="80">
        <f t="shared" si="12"/>
        <v>0.58390013651457473</v>
      </c>
      <c r="AW17" s="81">
        <f t="shared" si="13"/>
        <v>0.44018018411429244</v>
      </c>
      <c r="AX17" s="82">
        <f t="shared" si="18"/>
        <v>0.66695450927932365</v>
      </c>
      <c r="AY17" s="83">
        <f t="shared" si="19"/>
        <v>-7.8440658391003115E-2</v>
      </c>
      <c r="AZ17" s="83">
        <f t="shared" si="19"/>
        <v>-1.1678942471549436E-2</v>
      </c>
      <c r="BA17" s="83">
        <f t="shared" si="19"/>
        <v>-1.2375149393624663E-2</v>
      </c>
      <c r="BB17" s="83">
        <f t="shared" si="19"/>
        <v>-6.9422970513440929E-2</v>
      </c>
      <c r="BC17" s="89">
        <f t="shared" si="20"/>
        <v>-0.17191772076961814</v>
      </c>
      <c r="BD17" s="89">
        <f t="shared" si="21"/>
        <v>0.63036497615526654</v>
      </c>
    </row>
    <row r="18" spans="1:56" x14ac:dyDescent="0.3">
      <c r="A18" s="55">
        <v>14</v>
      </c>
      <c r="B18" s="56" t="e">
        <f>'Inserire dati'!#REF!</f>
        <v>#REF!</v>
      </c>
      <c r="C18" s="56" t="e">
        <f>'Inserire dati'!#REF!</f>
        <v>#REF!</v>
      </c>
      <c r="D18" s="56" t="e">
        <f>'Inserire dati'!#REF!</f>
        <v>#REF!</v>
      </c>
      <c r="E18" s="56">
        <f>'Inserire dati'!D15</f>
        <v>0</v>
      </c>
      <c r="F18" s="56">
        <f>'Inserire dati'!E15</f>
        <v>0</v>
      </c>
      <c r="G18" s="56">
        <f>'Inserire dati'!F15</f>
        <v>0</v>
      </c>
      <c r="H18" s="56">
        <f>'Inserire dati'!G15</f>
        <v>0</v>
      </c>
      <c r="I18" s="57">
        <v>0.45</v>
      </c>
      <c r="J18" s="57">
        <v>0.67</v>
      </c>
      <c r="K18" s="58">
        <v>0.59499999999999997</v>
      </c>
      <c r="L18" s="59">
        <f t="shared" si="4"/>
        <v>0.45</v>
      </c>
      <c r="M18" s="60">
        <v>0.5</v>
      </c>
      <c r="N18" s="57">
        <v>0.5</v>
      </c>
      <c r="O18" s="58">
        <v>0.45400000000000001</v>
      </c>
      <c r="P18" s="59">
        <f t="shared" si="5"/>
        <v>0.5</v>
      </c>
      <c r="Q18" s="61">
        <f t="shared" si="25"/>
        <v>0.22500000000000001</v>
      </c>
      <c r="R18" s="62">
        <f t="shared" si="0"/>
        <v>0.33500000000000002</v>
      </c>
      <c r="S18" s="62">
        <f t="shared" si="0"/>
        <v>0.27012999999999998</v>
      </c>
      <c r="T18" s="62">
        <f t="shared" si="7"/>
        <v>0.22500000000000001</v>
      </c>
      <c r="U18" s="63">
        <v>1</v>
      </c>
      <c r="V18" s="64">
        <v>1</v>
      </c>
      <c r="W18" s="64">
        <v>1</v>
      </c>
      <c r="X18" s="64">
        <v>1</v>
      </c>
      <c r="Y18" s="86">
        <f t="shared" si="14"/>
        <v>0</v>
      </c>
      <c r="Z18" s="87">
        <f t="shared" si="15"/>
        <v>0</v>
      </c>
      <c r="AA18" s="87">
        <f t="shared" si="8"/>
        <v>0</v>
      </c>
      <c r="AB18" s="87">
        <f t="shared" si="9"/>
        <v>0</v>
      </c>
      <c r="AC18" s="87">
        <f t="shared" si="22"/>
        <v>0</v>
      </c>
      <c r="AD18" s="69">
        <f t="shared" si="16"/>
        <v>0</v>
      </c>
      <c r="AE18" s="69">
        <f t="shared" si="26"/>
        <v>0</v>
      </c>
      <c r="AF18" s="70">
        <f t="shared" si="11"/>
        <v>0</v>
      </c>
      <c r="AG18" s="71">
        <f t="shared" si="11"/>
        <v>0</v>
      </c>
      <c r="AH18" s="72">
        <f t="shared" si="11"/>
        <v>0</v>
      </c>
      <c r="AI18" s="73">
        <v>35</v>
      </c>
      <c r="AJ18" s="1">
        <v>25</v>
      </c>
      <c r="AK18" s="74">
        <v>7</v>
      </c>
      <c r="AL18" s="73">
        <f t="shared" si="23"/>
        <v>1.980420515885558E-2</v>
      </c>
      <c r="AM18" s="1">
        <f t="shared" si="1"/>
        <v>2.7725887222397813E-2</v>
      </c>
      <c r="AN18" s="1">
        <f t="shared" si="1"/>
        <v>9.9021025794277892E-2</v>
      </c>
      <c r="AO18" s="75">
        <f t="shared" si="24"/>
        <v>0.98039060993977345</v>
      </c>
      <c r="AP18">
        <f t="shared" si="2"/>
        <v>0.97265494741228553</v>
      </c>
      <c r="AQ18" s="76">
        <f t="shared" si="2"/>
        <v>0.90572366426390671</v>
      </c>
      <c r="AR18" s="88">
        <f t="shared" si="3"/>
        <v>0.99016294281611617</v>
      </c>
      <c r="AS18" s="78">
        <f t="shared" si="3"/>
        <v>0.98626429402858951</v>
      </c>
      <c r="AT18" s="79">
        <f t="shared" si="3"/>
        <v>0.95208401427751332</v>
      </c>
      <c r="AU18" s="80">
        <f t="shared" si="12"/>
        <v>8.4397897563813888</v>
      </c>
      <c r="AV18" s="80">
        <f t="shared" si="12"/>
        <v>0.57245021098144089</v>
      </c>
      <c r="AW18" s="81">
        <f t="shared" si="13"/>
        <v>0.42814343383161729</v>
      </c>
      <c r="AX18" s="82">
        <f t="shared" si="18"/>
        <v>2.0768314416273332</v>
      </c>
      <c r="AY18" s="83">
        <f t="shared" si="19"/>
        <v>4.5180724215820067</v>
      </c>
      <c r="AZ18" s="83">
        <f t="shared" si="19"/>
        <v>-1.1449925533133842E-2</v>
      </c>
      <c r="BA18" s="83">
        <f t="shared" si="19"/>
        <v>-1.2036750282675146E-2</v>
      </c>
      <c r="BB18" s="83">
        <f t="shared" si="19"/>
        <v>1.4098769323480096</v>
      </c>
      <c r="BC18" s="89">
        <f t="shared" si="20"/>
        <v>5.9044626781142071</v>
      </c>
      <c r="BD18" s="89">
        <f t="shared" si="21"/>
        <v>-21.649696486418758</v>
      </c>
    </row>
    <row r="19" spans="1:56" x14ac:dyDescent="0.3">
      <c r="A19" s="55">
        <v>15</v>
      </c>
      <c r="B19" s="56" t="e">
        <f>'Inserire dati'!#REF!</f>
        <v>#REF!</v>
      </c>
      <c r="C19" s="56" t="e">
        <f>'Inserire dati'!#REF!</f>
        <v>#REF!</v>
      </c>
      <c r="D19" s="56" t="e">
        <f>'Inserire dati'!#REF!</f>
        <v>#REF!</v>
      </c>
      <c r="E19" s="56">
        <f>'Inserire dati'!D16</f>
        <v>0</v>
      </c>
      <c r="F19" s="56">
        <f>'Inserire dati'!E16</f>
        <v>0</v>
      </c>
      <c r="G19" s="56">
        <f>'Inserire dati'!F16</f>
        <v>0</v>
      </c>
      <c r="H19" s="56">
        <f>'Inserire dati'!G16</f>
        <v>0</v>
      </c>
      <c r="I19" s="57">
        <v>0.45</v>
      </c>
      <c r="J19" s="57">
        <v>0.67</v>
      </c>
      <c r="K19" s="58">
        <v>0.59499999999999997</v>
      </c>
      <c r="L19" s="59">
        <f t="shared" si="4"/>
        <v>0.45</v>
      </c>
      <c r="M19" s="60">
        <v>0.5</v>
      </c>
      <c r="N19" s="57">
        <v>0.5</v>
      </c>
      <c r="O19" s="58">
        <v>0.45400000000000001</v>
      </c>
      <c r="P19" s="59">
        <f t="shared" si="5"/>
        <v>0.5</v>
      </c>
      <c r="Q19" s="61">
        <f t="shared" si="25"/>
        <v>0.22500000000000001</v>
      </c>
      <c r="R19" s="62">
        <f t="shared" si="0"/>
        <v>0.33500000000000002</v>
      </c>
      <c r="S19" s="62">
        <f t="shared" si="0"/>
        <v>0.27012999999999998</v>
      </c>
      <c r="T19" s="62">
        <f t="shared" si="7"/>
        <v>0.22500000000000001</v>
      </c>
      <c r="U19" s="63">
        <v>1</v>
      </c>
      <c r="V19" s="64">
        <v>1</v>
      </c>
      <c r="W19" s="64">
        <v>1</v>
      </c>
      <c r="X19" s="64">
        <v>1</v>
      </c>
      <c r="Y19" s="86">
        <f t="shared" si="14"/>
        <v>0</v>
      </c>
      <c r="Z19" s="87">
        <f t="shared" si="15"/>
        <v>0</v>
      </c>
      <c r="AA19" s="87">
        <f t="shared" si="8"/>
        <v>0</v>
      </c>
      <c r="AB19" s="87">
        <f t="shared" si="9"/>
        <v>0</v>
      </c>
      <c r="AC19" s="87">
        <f t="shared" si="22"/>
        <v>0</v>
      </c>
      <c r="AD19" s="69">
        <f t="shared" si="16"/>
        <v>0</v>
      </c>
      <c r="AE19" s="69">
        <f t="shared" si="26"/>
        <v>0</v>
      </c>
      <c r="AF19" s="70">
        <f t="shared" si="11"/>
        <v>0</v>
      </c>
      <c r="AG19" s="71">
        <f t="shared" si="11"/>
        <v>0</v>
      </c>
      <c r="AH19" s="72">
        <f t="shared" si="11"/>
        <v>0</v>
      </c>
      <c r="AI19" s="73">
        <v>35</v>
      </c>
      <c r="AJ19" s="1">
        <v>25</v>
      </c>
      <c r="AK19" s="74">
        <v>7</v>
      </c>
      <c r="AL19" s="73">
        <f t="shared" si="23"/>
        <v>1.980420515885558E-2</v>
      </c>
      <c r="AM19" s="1">
        <f t="shared" si="1"/>
        <v>2.7725887222397813E-2</v>
      </c>
      <c r="AN19" s="1">
        <f t="shared" si="1"/>
        <v>9.9021025794277892E-2</v>
      </c>
      <c r="AO19" s="75">
        <f t="shared" si="24"/>
        <v>0.98039060993977345</v>
      </c>
      <c r="AP19">
        <f t="shared" si="2"/>
        <v>0.97265494741228553</v>
      </c>
      <c r="AQ19" s="76">
        <f t="shared" si="2"/>
        <v>0.90572366426390671</v>
      </c>
      <c r="AR19" s="88">
        <f t="shared" si="3"/>
        <v>0.99016294281611617</v>
      </c>
      <c r="AS19" s="78">
        <f t="shared" si="3"/>
        <v>0.98626429402858951</v>
      </c>
      <c r="AT19" s="79">
        <f t="shared" si="3"/>
        <v>0.95208401427751332</v>
      </c>
      <c r="AU19" s="80">
        <f t="shared" si="12"/>
        <v>8.2742906270222019</v>
      </c>
      <c r="AV19" s="80">
        <f t="shared" si="12"/>
        <v>0.56122481150424686</v>
      </c>
      <c r="AW19" s="81">
        <f t="shared" si="13"/>
        <v>0.41643582911840704</v>
      </c>
      <c r="AX19" s="82">
        <f t="shared" si="18"/>
        <v>1.8810353833692002</v>
      </c>
      <c r="AY19" s="83">
        <f t="shared" si="19"/>
        <v>-0.16549912935918698</v>
      </c>
      <c r="AZ19" s="83">
        <f t="shared" si="19"/>
        <v>-1.1225399477194031E-2</v>
      </c>
      <c r="BA19" s="83">
        <f t="shared" si="19"/>
        <v>-1.1707604713210251E-2</v>
      </c>
      <c r="BB19" s="83">
        <f t="shared" si="19"/>
        <v>-0.19579605825813307</v>
      </c>
      <c r="BC19" s="89">
        <f t="shared" si="20"/>
        <v>-0.38422819180772433</v>
      </c>
      <c r="BD19" s="89">
        <f t="shared" si="21"/>
        <v>1.4088367032949891</v>
      </c>
    </row>
    <row r="20" spans="1:56" ht="15" customHeight="1" x14ac:dyDescent="0.3">
      <c r="A20" s="55">
        <v>16</v>
      </c>
      <c r="B20" s="56" t="e">
        <f>'Inserire dati'!#REF!</f>
        <v>#REF!</v>
      </c>
      <c r="C20" s="56" t="e">
        <f>'Inserire dati'!#REF!</f>
        <v>#REF!</v>
      </c>
      <c r="D20" s="56" t="e">
        <f>'Inserire dati'!#REF!</f>
        <v>#REF!</v>
      </c>
      <c r="E20" s="56">
        <f>'Inserire dati'!D17</f>
        <v>0</v>
      </c>
      <c r="F20" s="56">
        <f>'Inserire dati'!E17</f>
        <v>0</v>
      </c>
      <c r="G20" s="56">
        <f>'Inserire dati'!F17</f>
        <v>0</v>
      </c>
      <c r="H20" s="56">
        <f>'Inserire dati'!G17</f>
        <v>0</v>
      </c>
      <c r="I20" s="57">
        <v>0.45</v>
      </c>
      <c r="J20" s="57">
        <v>0.67</v>
      </c>
      <c r="K20" s="58">
        <v>0.59499999999999997</v>
      </c>
      <c r="L20" s="59">
        <f t="shared" si="4"/>
        <v>0.45</v>
      </c>
      <c r="M20" s="60">
        <v>0.5</v>
      </c>
      <c r="N20" s="57">
        <v>0.5</v>
      </c>
      <c r="O20" s="58">
        <v>0.45400000000000001</v>
      </c>
      <c r="P20" s="59">
        <f t="shared" si="5"/>
        <v>0.5</v>
      </c>
      <c r="Q20" s="61">
        <f t="shared" si="25"/>
        <v>0.22500000000000001</v>
      </c>
      <c r="R20" s="62">
        <f t="shared" si="0"/>
        <v>0.33500000000000002</v>
      </c>
      <c r="S20" s="62">
        <f t="shared" si="0"/>
        <v>0.27012999999999998</v>
      </c>
      <c r="T20" s="62">
        <f t="shared" si="7"/>
        <v>0.22500000000000001</v>
      </c>
      <c r="U20" s="63">
        <v>1</v>
      </c>
      <c r="V20" s="64">
        <v>1</v>
      </c>
      <c r="W20" s="64">
        <v>1</v>
      </c>
      <c r="X20" s="64">
        <v>1</v>
      </c>
      <c r="Y20" s="86">
        <f t="shared" si="14"/>
        <v>0</v>
      </c>
      <c r="Z20" s="87">
        <f t="shared" si="15"/>
        <v>0</v>
      </c>
      <c r="AA20" s="87">
        <f t="shared" si="8"/>
        <v>0</v>
      </c>
      <c r="AB20" s="87">
        <f t="shared" si="9"/>
        <v>0</v>
      </c>
      <c r="AC20" s="87">
        <f t="shared" si="22"/>
        <v>0</v>
      </c>
      <c r="AD20" s="69">
        <f t="shared" si="16"/>
        <v>0</v>
      </c>
      <c r="AE20" s="69">
        <f t="shared" si="26"/>
        <v>0</v>
      </c>
      <c r="AF20" s="70">
        <f t="shared" si="11"/>
        <v>0</v>
      </c>
      <c r="AG20" s="71">
        <f t="shared" si="11"/>
        <v>0</v>
      </c>
      <c r="AH20" s="72">
        <f t="shared" si="11"/>
        <v>0</v>
      </c>
      <c r="AI20" s="73">
        <v>35</v>
      </c>
      <c r="AJ20" s="1">
        <v>25</v>
      </c>
      <c r="AK20" s="74">
        <v>7</v>
      </c>
      <c r="AL20" s="73">
        <f t="shared" si="23"/>
        <v>1.980420515885558E-2</v>
      </c>
      <c r="AM20" s="1">
        <f t="shared" si="1"/>
        <v>2.7725887222397813E-2</v>
      </c>
      <c r="AN20" s="1">
        <f t="shared" si="1"/>
        <v>9.9021025794277892E-2</v>
      </c>
      <c r="AO20" s="75">
        <f t="shared" si="24"/>
        <v>0.98039060993977345</v>
      </c>
      <c r="AP20">
        <f t="shared" si="2"/>
        <v>0.97265494741228553</v>
      </c>
      <c r="AQ20" s="76">
        <f>EXP(-AN20)</f>
        <v>0.90572366426390671</v>
      </c>
      <c r="AR20" s="88">
        <f t="shared" si="3"/>
        <v>0.99016294281611617</v>
      </c>
      <c r="AS20" s="78">
        <f t="shared" si="3"/>
        <v>0.98626429402858951</v>
      </c>
      <c r="AT20" s="79">
        <f t="shared" si="3"/>
        <v>0.95208401427751332</v>
      </c>
      <c r="AU20" s="80">
        <f t="shared" si="12"/>
        <v>8.1120368346452469</v>
      </c>
      <c r="AV20" s="80">
        <f t="shared" si="12"/>
        <v>0.55021953526398293</v>
      </c>
      <c r="AW20" s="81">
        <f t="shared" si="13"/>
        <v>0.40504836947175571</v>
      </c>
      <c r="AX20" s="82">
        <f t="shared" si="18"/>
        <v>1.7036982600352144</v>
      </c>
      <c r="AY20" s="83">
        <f t="shared" si="19"/>
        <v>-0.16225379237695492</v>
      </c>
      <c r="AZ20" s="83">
        <f t="shared" si="19"/>
        <v>-1.1005276240263928E-2</v>
      </c>
      <c r="BA20" s="83">
        <f t="shared" si="19"/>
        <v>-1.1387459646651332E-2</v>
      </c>
      <c r="BB20" s="83">
        <f t="shared" si="19"/>
        <v>-0.17733712333398577</v>
      </c>
      <c r="BC20" s="89">
        <f t="shared" si="20"/>
        <v>-0.36198365159785595</v>
      </c>
      <c r="BD20" s="89">
        <f t="shared" si="21"/>
        <v>1.3272733891921384</v>
      </c>
    </row>
    <row r="21" spans="1:56" x14ac:dyDescent="0.3">
      <c r="A21" s="55">
        <v>17</v>
      </c>
      <c r="B21" s="56" t="e">
        <f>'Inserire dati'!#REF!</f>
        <v>#REF!</v>
      </c>
      <c r="C21" s="56" t="e">
        <f>'Inserire dati'!#REF!</f>
        <v>#REF!</v>
      </c>
      <c r="D21" s="56" t="e">
        <f>'Inserire dati'!#REF!</f>
        <v>#REF!</v>
      </c>
      <c r="E21" s="56">
        <f>'Inserire dati'!D18</f>
        <v>0</v>
      </c>
      <c r="F21" s="56">
        <f>'Inserire dati'!E18</f>
        <v>0</v>
      </c>
      <c r="G21" s="56">
        <f>'Inserire dati'!F18</f>
        <v>0</v>
      </c>
      <c r="H21" s="56">
        <f>'Inserire dati'!G18</f>
        <v>0</v>
      </c>
      <c r="I21" s="57">
        <v>0.45</v>
      </c>
      <c r="J21" s="57">
        <v>0.67</v>
      </c>
      <c r="K21" s="58">
        <v>0.59499999999999997</v>
      </c>
      <c r="L21" s="59">
        <f t="shared" si="4"/>
        <v>0.45</v>
      </c>
      <c r="M21" s="60">
        <v>0.5</v>
      </c>
      <c r="N21" s="57">
        <v>0.5</v>
      </c>
      <c r="O21" s="58">
        <v>0.45400000000000001</v>
      </c>
      <c r="P21" s="59">
        <f t="shared" si="5"/>
        <v>0.5</v>
      </c>
      <c r="Q21" s="61">
        <f t="shared" si="25"/>
        <v>0.22500000000000001</v>
      </c>
      <c r="R21" s="62">
        <f t="shared" si="25"/>
        <v>0.33500000000000002</v>
      </c>
      <c r="S21" s="62">
        <f t="shared" si="25"/>
        <v>0.27012999999999998</v>
      </c>
      <c r="T21" s="62">
        <f t="shared" si="7"/>
        <v>0.22500000000000001</v>
      </c>
      <c r="U21" s="63">
        <v>1</v>
      </c>
      <c r="V21" s="64">
        <v>1</v>
      </c>
      <c r="W21" s="64">
        <v>1</v>
      </c>
      <c r="X21" s="64">
        <v>1</v>
      </c>
      <c r="Y21" s="86">
        <f t="shared" si="14"/>
        <v>0</v>
      </c>
      <c r="Z21" s="87">
        <f t="shared" si="15"/>
        <v>0</v>
      </c>
      <c r="AA21" s="87">
        <f t="shared" si="8"/>
        <v>0</v>
      </c>
      <c r="AB21" s="87">
        <f t="shared" si="9"/>
        <v>0</v>
      </c>
      <c r="AC21" s="87">
        <f t="shared" si="22"/>
        <v>0</v>
      </c>
      <c r="AD21" s="69">
        <f t="shared" si="16"/>
        <v>0</v>
      </c>
      <c r="AE21" s="69">
        <f t="shared" si="26"/>
        <v>0</v>
      </c>
      <c r="AF21" s="70">
        <f t="shared" si="11"/>
        <v>0</v>
      </c>
      <c r="AG21" s="71">
        <f t="shared" si="11"/>
        <v>0</v>
      </c>
      <c r="AH21" s="72">
        <f t="shared" si="11"/>
        <v>0</v>
      </c>
      <c r="AI21" s="73">
        <v>35</v>
      </c>
      <c r="AJ21" s="1">
        <v>25</v>
      </c>
      <c r="AK21" s="74">
        <v>7</v>
      </c>
      <c r="AL21" s="73">
        <f t="shared" si="23"/>
        <v>1.980420515885558E-2</v>
      </c>
      <c r="AM21" s="1">
        <f t="shared" si="23"/>
        <v>2.7725887222397813E-2</v>
      </c>
      <c r="AN21" s="1">
        <f t="shared" si="23"/>
        <v>9.9021025794277892E-2</v>
      </c>
      <c r="AO21" s="75">
        <f t="shared" si="24"/>
        <v>0.98039060993977345</v>
      </c>
      <c r="AP21">
        <f t="shared" si="24"/>
        <v>0.97265494741228553</v>
      </c>
      <c r="AQ21" s="76">
        <f t="shared" si="24"/>
        <v>0.90572366426390671</v>
      </c>
      <c r="AR21" s="88">
        <f t="shared" ref="AR21:AT44" si="27">(1-EXP(-AL21))/AL21</f>
        <v>0.99016294281611617</v>
      </c>
      <c r="AS21" s="78">
        <f t="shared" si="27"/>
        <v>0.98626429402858951</v>
      </c>
      <c r="AT21" s="79">
        <f t="shared" si="27"/>
        <v>0.95208401427751332</v>
      </c>
      <c r="AU21" s="80">
        <f t="shared" si="12"/>
        <v>7.9529647401717627</v>
      </c>
      <c r="AV21" s="80">
        <f t="shared" si="12"/>
        <v>0.53943006577823494</v>
      </c>
      <c r="AW21" s="81">
        <f t="shared" si="13"/>
        <v>0.39397230050798254</v>
      </c>
      <c r="AX21" s="82">
        <f t="shared" si="18"/>
        <v>1.5430798308791365</v>
      </c>
      <c r="AY21" s="83">
        <f t="shared" si="19"/>
        <v>-0.15907209447348425</v>
      </c>
      <c r="AZ21" s="83">
        <f t="shared" si="19"/>
        <v>-1.0789469485747993E-2</v>
      </c>
      <c r="BA21" s="83">
        <f t="shared" si="19"/>
        <v>-1.1076068963773167E-2</v>
      </c>
      <c r="BB21" s="83">
        <f t="shared" si="19"/>
        <v>-0.16061842915607794</v>
      </c>
      <c r="BC21" s="89">
        <f t="shared" si="20"/>
        <v>-0.34155606207908334</v>
      </c>
      <c r="BD21" s="89">
        <f t="shared" si="21"/>
        <v>1.2523722276233056</v>
      </c>
    </row>
    <row r="22" spans="1:56" x14ac:dyDescent="0.3">
      <c r="A22" s="55">
        <v>18</v>
      </c>
      <c r="B22" s="56" t="e">
        <f>'Inserire dati'!#REF!</f>
        <v>#REF!</v>
      </c>
      <c r="C22" s="56" t="e">
        <f>'Inserire dati'!#REF!</f>
        <v>#REF!</v>
      </c>
      <c r="D22" s="56" t="e">
        <f>'Inserire dati'!#REF!</f>
        <v>#REF!</v>
      </c>
      <c r="E22" s="56">
        <f>'Inserire dati'!D19</f>
        <v>0</v>
      </c>
      <c r="F22" s="56">
        <f>'Inserire dati'!E19</f>
        <v>0</v>
      </c>
      <c r="G22" s="56">
        <f>'Inserire dati'!F19</f>
        <v>0</v>
      </c>
      <c r="H22" s="56">
        <f>'Inserire dati'!G19</f>
        <v>0</v>
      </c>
      <c r="I22" s="57">
        <v>0.45</v>
      </c>
      <c r="J22" s="57">
        <v>0.67</v>
      </c>
      <c r="K22" s="58">
        <v>0.59499999999999997</v>
      </c>
      <c r="L22" s="59">
        <f t="shared" si="4"/>
        <v>0.45</v>
      </c>
      <c r="M22" s="60">
        <v>0.5</v>
      </c>
      <c r="N22" s="57">
        <v>0.5</v>
      </c>
      <c r="O22" s="58">
        <v>0.45400000000000001</v>
      </c>
      <c r="P22" s="59">
        <f t="shared" si="5"/>
        <v>0.5</v>
      </c>
      <c r="Q22" s="61">
        <f t="shared" si="25"/>
        <v>0.22500000000000001</v>
      </c>
      <c r="R22" s="62">
        <f t="shared" si="25"/>
        <v>0.33500000000000002</v>
      </c>
      <c r="S22" s="62">
        <f t="shared" si="25"/>
        <v>0.27012999999999998</v>
      </c>
      <c r="T22" s="62">
        <f t="shared" si="7"/>
        <v>0.22500000000000001</v>
      </c>
      <c r="U22" s="63">
        <v>1</v>
      </c>
      <c r="V22" s="64">
        <v>1</v>
      </c>
      <c r="W22" s="64">
        <v>1</v>
      </c>
      <c r="X22" s="64">
        <v>1</v>
      </c>
      <c r="Y22" s="86">
        <f t="shared" si="14"/>
        <v>0</v>
      </c>
      <c r="Z22" s="87">
        <f t="shared" si="15"/>
        <v>0</v>
      </c>
      <c r="AA22" s="87">
        <f t="shared" si="8"/>
        <v>0</v>
      </c>
      <c r="AB22" s="87">
        <f t="shared" si="9"/>
        <v>0</v>
      </c>
      <c r="AC22" s="87">
        <f t="shared" si="22"/>
        <v>0</v>
      </c>
      <c r="AD22" s="69">
        <f t="shared" si="16"/>
        <v>0</v>
      </c>
      <c r="AE22" s="69">
        <f t="shared" si="26"/>
        <v>0</v>
      </c>
      <c r="AF22" s="70">
        <f t="shared" ref="AF22:AH44" si="28">(AA22*R22)</f>
        <v>0</v>
      </c>
      <c r="AG22" s="71">
        <f t="shared" si="28"/>
        <v>0</v>
      </c>
      <c r="AH22" s="72">
        <f t="shared" si="28"/>
        <v>0</v>
      </c>
      <c r="AI22" s="73">
        <v>35</v>
      </c>
      <c r="AJ22" s="1">
        <v>25</v>
      </c>
      <c r="AK22" s="74">
        <v>7</v>
      </c>
      <c r="AL22" s="73">
        <f t="shared" si="23"/>
        <v>1.980420515885558E-2</v>
      </c>
      <c r="AM22" s="1">
        <f t="shared" si="23"/>
        <v>2.7725887222397813E-2</v>
      </c>
      <c r="AN22" s="1">
        <f t="shared" si="23"/>
        <v>9.9021025794277892E-2</v>
      </c>
      <c r="AO22" s="75">
        <f t="shared" si="24"/>
        <v>0.98039060993977345</v>
      </c>
      <c r="AP22">
        <f t="shared" si="24"/>
        <v>0.97265494741228553</v>
      </c>
      <c r="AQ22" s="76">
        <f t="shared" si="24"/>
        <v>0.90572366426390671</v>
      </c>
      <c r="AR22" s="88">
        <f t="shared" si="27"/>
        <v>0.99016294281611617</v>
      </c>
      <c r="AS22" s="78">
        <f t="shared" si="27"/>
        <v>0.98626429402858951</v>
      </c>
      <c r="AT22" s="79">
        <f t="shared" si="27"/>
        <v>0.95208401427751332</v>
      </c>
      <c r="AU22" s="80">
        <f t="shared" ref="AU22:AV37" si="29">AU21*$AO21+$AR21*AE21</f>
        <v>7.797011952446506</v>
      </c>
      <c r="AV22" s="80">
        <f t="shared" si="29"/>
        <v>0.52885217120817585</v>
      </c>
      <c r="AW22" s="81">
        <f t="shared" si="13"/>
        <v>0.3831991072324889</v>
      </c>
      <c r="AX22" s="82">
        <f t="shared" si="18"/>
        <v>1.3976039186755809</v>
      </c>
      <c r="AY22" s="83">
        <f t="shared" si="19"/>
        <v>-0.15595278772525667</v>
      </c>
      <c r="AZ22" s="83">
        <f t="shared" si="19"/>
        <v>-1.0577894570059088E-2</v>
      </c>
      <c r="BA22" s="83">
        <f t="shared" si="19"/>
        <v>-1.0773193275493642E-2</v>
      </c>
      <c r="BB22" s="83">
        <f t="shared" si="19"/>
        <v>-0.1454759122035556</v>
      </c>
      <c r="BC22" s="89">
        <f t="shared" si="20"/>
        <v>-0.322779787774365</v>
      </c>
      <c r="BD22" s="89">
        <f t="shared" si="21"/>
        <v>1.1835258885060049</v>
      </c>
    </row>
    <row r="23" spans="1:56" x14ac:dyDescent="0.3">
      <c r="A23" s="55">
        <v>19</v>
      </c>
      <c r="B23" s="56" t="e">
        <f>'Inserire dati'!#REF!</f>
        <v>#REF!</v>
      </c>
      <c r="C23" s="56" t="e">
        <f>'Inserire dati'!#REF!</f>
        <v>#REF!</v>
      </c>
      <c r="D23" s="56" t="e">
        <f>'Inserire dati'!#REF!</f>
        <v>#REF!</v>
      </c>
      <c r="E23" s="56">
        <f>'Inserire dati'!D20</f>
        <v>0</v>
      </c>
      <c r="F23" s="56">
        <f>'Inserire dati'!E20</f>
        <v>0</v>
      </c>
      <c r="G23" s="56">
        <f>'Inserire dati'!F20</f>
        <v>0</v>
      </c>
      <c r="H23" s="56">
        <f>'Inserire dati'!G20</f>
        <v>0</v>
      </c>
      <c r="I23" s="57">
        <v>0.45</v>
      </c>
      <c r="J23" s="57">
        <v>0.67</v>
      </c>
      <c r="K23" s="58">
        <v>0.59499999999999997</v>
      </c>
      <c r="L23" s="59">
        <f t="shared" si="4"/>
        <v>0.45</v>
      </c>
      <c r="M23" s="60">
        <v>0.5</v>
      </c>
      <c r="N23" s="57">
        <v>0.5</v>
      </c>
      <c r="O23" s="58">
        <v>0.45400000000000001</v>
      </c>
      <c r="P23" s="59">
        <f t="shared" si="5"/>
        <v>0.5</v>
      </c>
      <c r="Q23" s="61">
        <f t="shared" si="25"/>
        <v>0.22500000000000001</v>
      </c>
      <c r="R23" s="62">
        <f t="shared" si="25"/>
        <v>0.33500000000000002</v>
      </c>
      <c r="S23" s="62">
        <f t="shared" si="25"/>
        <v>0.27012999999999998</v>
      </c>
      <c r="T23" s="62">
        <f t="shared" si="7"/>
        <v>0.22500000000000001</v>
      </c>
      <c r="U23" s="63">
        <v>1</v>
      </c>
      <c r="V23" s="64">
        <v>1</v>
      </c>
      <c r="W23" s="64">
        <v>1</v>
      </c>
      <c r="X23" s="64">
        <v>1</v>
      </c>
      <c r="Y23" s="86">
        <f t="shared" si="14"/>
        <v>0</v>
      </c>
      <c r="Z23" s="87">
        <f t="shared" si="15"/>
        <v>0</v>
      </c>
      <c r="AA23" s="87">
        <f t="shared" si="8"/>
        <v>0</v>
      </c>
      <c r="AB23" s="87">
        <f t="shared" si="9"/>
        <v>0</v>
      </c>
      <c r="AC23" s="87">
        <f t="shared" si="22"/>
        <v>0</v>
      </c>
      <c r="AD23" s="69">
        <f t="shared" si="16"/>
        <v>0</v>
      </c>
      <c r="AE23" s="69">
        <f t="shared" si="26"/>
        <v>0</v>
      </c>
      <c r="AF23" s="70">
        <f t="shared" si="28"/>
        <v>0</v>
      </c>
      <c r="AG23" s="71">
        <f t="shared" si="28"/>
        <v>0</v>
      </c>
      <c r="AH23" s="72">
        <f t="shared" si="28"/>
        <v>0</v>
      </c>
      <c r="AI23" s="73">
        <v>35</v>
      </c>
      <c r="AJ23" s="1">
        <v>25</v>
      </c>
      <c r="AK23" s="74">
        <v>7</v>
      </c>
      <c r="AL23" s="73">
        <f t="shared" si="23"/>
        <v>1.980420515885558E-2</v>
      </c>
      <c r="AM23" s="1">
        <f t="shared" si="23"/>
        <v>2.7725887222397813E-2</v>
      </c>
      <c r="AN23" s="1">
        <f t="shared" si="23"/>
        <v>9.9021025794277892E-2</v>
      </c>
      <c r="AO23" s="75">
        <f t="shared" si="24"/>
        <v>0.98039060993977345</v>
      </c>
      <c r="AP23">
        <f t="shared" si="24"/>
        <v>0.97265494741228553</v>
      </c>
      <c r="AQ23" s="76">
        <f t="shared" si="24"/>
        <v>0.90572366426390671</v>
      </c>
      <c r="AR23" s="88">
        <f t="shared" si="27"/>
        <v>0.99016294281611617</v>
      </c>
      <c r="AS23" s="78">
        <f t="shared" si="27"/>
        <v>0.98626429402858951</v>
      </c>
      <c r="AT23" s="79">
        <f t="shared" si="27"/>
        <v>0.95208401427751332</v>
      </c>
      <c r="AU23" s="80">
        <f t="shared" si="29"/>
        <v>7.644117303766734</v>
      </c>
      <c r="AV23" s="80">
        <f t="shared" si="29"/>
        <v>0.51848170269875704</v>
      </c>
      <c r="AW23" s="81">
        <f t="shared" si="13"/>
        <v>0.37272050749365127</v>
      </c>
      <c r="AX23" s="82">
        <f t="shared" si="18"/>
        <v>1.2658429424124422</v>
      </c>
      <c r="AY23" s="83">
        <f t="shared" ref="AY23:BB44" si="30">AU23-AU22</f>
        <v>-0.15289464867977198</v>
      </c>
      <c r="AZ23" s="83">
        <f t="shared" si="30"/>
        <v>-1.0370468509418806E-2</v>
      </c>
      <c r="BA23" s="83">
        <f t="shared" si="30"/>
        <v>-1.0478599738837635E-2</v>
      </c>
      <c r="BB23" s="83">
        <f t="shared" si="30"/>
        <v>-0.13176097626313865</v>
      </c>
      <c r="BC23" s="89">
        <f t="shared" si="20"/>
        <v>-0.30550469319116708</v>
      </c>
      <c r="BD23" s="89">
        <f t="shared" si="21"/>
        <v>1.1201838750342792</v>
      </c>
    </row>
    <row r="24" spans="1:56" ht="15" customHeight="1" x14ac:dyDescent="0.3">
      <c r="A24" s="55">
        <v>20</v>
      </c>
      <c r="B24" s="56" t="e">
        <f>'Inserire dati'!#REF!</f>
        <v>#REF!</v>
      </c>
      <c r="C24" s="56" t="e">
        <f>'Inserire dati'!#REF!</f>
        <v>#REF!</v>
      </c>
      <c r="D24" s="56" t="e">
        <f>'Inserire dati'!#REF!</f>
        <v>#REF!</v>
      </c>
      <c r="E24" s="56">
        <f>'Inserire dati'!D21</f>
        <v>0</v>
      </c>
      <c r="F24" s="56">
        <f>'Inserire dati'!E21</f>
        <v>0</v>
      </c>
      <c r="G24" s="56">
        <f>'Inserire dati'!F21</f>
        <v>0</v>
      </c>
      <c r="H24" s="56">
        <f>'Inserire dati'!G21</f>
        <v>0</v>
      </c>
      <c r="I24" s="57">
        <v>0.45</v>
      </c>
      <c r="J24" s="57">
        <v>0.67</v>
      </c>
      <c r="K24" s="58">
        <v>0.59499999999999997</v>
      </c>
      <c r="L24" s="59">
        <f t="shared" si="4"/>
        <v>0.45</v>
      </c>
      <c r="M24" s="60">
        <v>0.5</v>
      </c>
      <c r="N24" s="57">
        <v>0.5</v>
      </c>
      <c r="O24" s="58">
        <v>0.45400000000000001</v>
      </c>
      <c r="P24" s="59">
        <f t="shared" si="5"/>
        <v>0.5</v>
      </c>
      <c r="Q24" s="61">
        <f t="shared" si="25"/>
        <v>0.22500000000000001</v>
      </c>
      <c r="R24" s="62">
        <f t="shared" si="25"/>
        <v>0.33500000000000002</v>
      </c>
      <c r="S24" s="62">
        <f t="shared" si="25"/>
        <v>0.27012999999999998</v>
      </c>
      <c r="T24" s="62">
        <f t="shared" si="7"/>
        <v>0.22500000000000001</v>
      </c>
      <c r="U24" s="63">
        <v>1</v>
      </c>
      <c r="V24" s="64">
        <v>1</v>
      </c>
      <c r="W24" s="64">
        <v>1</v>
      </c>
      <c r="X24" s="64">
        <v>1</v>
      </c>
      <c r="Y24" s="86">
        <f t="shared" si="14"/>
        <v>0</v>
      </c>
      <c r="Z24" s="87">
        <f t="shared" si="15"/>
        <v>0</v>
      </c>
      <c r="AA24" s="87">
        <f t="shared" si="8"/>
        <v>0</v>
      </c>
      <c r="AB24" s="87">
        <f t="shared" si="9"/>
        <v>0</v>
      </c>
      <c r="AC24" s="87">
        <f t="shared" si="22"/>
        <v>0</v>
      </c>
      <c r="AD24" s="69">
        <f t="shared" si="16"/>
        <v>0</v>
      </c>
      <c r="AE24" s="69">
        <f t="shared" si="26"/>
        <v>0</v>
      </c>
      <c r="AF24" s="70">
        <f t="shared" si="28"/>
        <v>0</v>
      </c>
      <c r="AG24" s="71">
        <f t="shared" si="28"/>
        <v>0</v>
      </c>
      <c r="AH24" s="72">
        <f t="shared" si="28"/>
        <v>0</v>
      </c>
      <c r="AI24" s="73">
        <v>35</v>
      </c>
      <c r="AJ24" s="1">
        <v>25</v>
      </c>
      <c r="AK24" s="74">
        <v>7</v>
      </c>
      <c r="AL24" s="73">
        <f t="shared" si="23"/>
        <v>1.980420515885558E-2</v>
      </c>
      <c r="AM24" s="1">
        <f t="shared" si="23"/>
        <v>2.7725887222397813E-2</v>
      </c>
      <c r="AN24" s="1">
        <f t="shared" si="23"/>
        <v>9.9021025794277892E-2</v>
      </c>
      <c r="AO24" s="75">
        <f t="shared" si="24"/>
        <v>0.98039060993977345</v>
      </c>
      <c r="AP24">
        <f t="shared" si="24"/>
        <v>0.97265494741228553</v>
      </c>
      <c r="AQ24" s="76">
        <f t="shared" si="24"/>
        <v>0.90572366426390671</v>
      </c>
      <c r="AR24" s="88">
        <f t="shared" si="27"/>
        <v>0.99016294281611617</v>
      </c>
      <c r="AS24" s="78">
        <f t="shared" si="27"/>
        <v>0.98626429402858951</v>
      </c>
      <c r="AT24" s="79">
        <f t="shared" si="27"/>
        <v>0.95208401427751332</v>
      </c>
      <c r="AU24" s="80">
        <f t="shared" si="29"/>
        <v>7.4942208258910448</v>
      </c>
      <c r="AV24" s="80">
        <f t="shared" si="29"/>
        <v>0.50831459275144675</v>
      </c>
      <c r="AW24" s="81">
        <f t="shared" si="13"/>
        <v>0.36252844561571773</v>
      </c>
      <c r="AX24" s="82">
        <f t="shared" si="18"/>
        <v>1.1465039081844026</v>
      </c>
      <c r="AY24" s="83">
        <f t="shared" si="30"/>
        <v>-0.14989647787568927</v>
      </c>
      <c r="AZ24" s="83">
        <f t="shared" si="30"/>
        <v>-1.0167109947310293E-2</v>
      </c>
      <c r="BA24" s="83">
        <f t="shared" si="30"/>
        <v>-1.0192061877933534E-2</v>
      </c>
      <c r="BB24" s="83">
        <f t="shared" si="30"/>
        <v>-0.1193390342280396</v>
      </c>
      <c r="BC24" s="89">
        <f t="shared" si="20"/>
        <v>-0.2895946839289727</v>
      </c>
      <c r="BD24" s="89">
        <f t="shared" si="21"/>
        <v>1.0618471744062332</v>
      </c>
    </row>
    <row r="25" spans="1:56" x14ac:dyDescent="0.3">
      <c r="A25" s="55">
        <v>21</v>
      </c>
      <c r="B25" s="56" t="e">
        <f>'Inserire dati'!#REF!</f>
        <v>#REF!</v>
      </c>
      <c r="C25" s="56" t="e">
        <f>'Inserire dati'!#REF!</f>
        <v>#REF!</v>
      </c>
      <c r="D25" s="56" t="e">
        <f>'Inserire dati'!#REF!</f>
        <v>#REF!</v>
      </c>
      <c r="E25" s="56">
        <f>'Inserire dati'!D22</f>
        <v>0</v>
      </c>
      <c r="F25" s="56">
        <f>'Inserire dati'!E22</f>
        <v>0</v>
      </c>
      <c r="G25" s="56">
        <f>'Inserire dati'!F22</f>
        <v>0</v>
      </c>
      <c r="H25" s="56">
        <f>'Inserire dati'!G22</f>
        <v>0</v>
      </c>
      <c r="I25" s="57">
        <v>0.45</v>
      </c>
      <c r="J25" s="57">
        <v>0.67</v>
      </c>
      <c r="K25" s="58">
        <v>0.59499999999999997</v>
      </c>
      <c r="L25" s="59">
        <f t="shared" si="4"/>
        <v>0.45</v>
      </c>
      <c r="M25" s="60">
        <v>0.5</v>
      </c>
      <c r="N25" s="57">
        <v>0.5</v>
      </c>
      <c r="O25" s="58">
        <v>0.45400000000000001</v>
      </c>
      <c r="P25" s="59">
        <f t="shared" si="5"/>
        <v>0.5</v>
      </c>
      <c r="Q25" s="61">
        <f t="shared" si="25"/>
        <v>0.22500000000000001</v>
      </c>
      <c r="R25" s="62">
        <f t="shared" si="25"/>
        <v>0.33500000000000002</v>
      </c>
      <c r="S25" s="62">
        <f t="shared" si="25"/>
        <v>0.27012999999999998</v>
      </c>
      <c r="T25" s="62">
        <f t="shared" si="7"/>
        <v>0.22500000000000001</v>
      </c>
      <c r="U25" s="63">
        <v>1</v>
      </c>
      <c r="V25" s="64">
        <v>1</v>
      </c>
      <c r="W25" s="64">
        <v>1</v>
      </c>
      <c r="X25" s="64">
        <v>1</v>
      </c>
      <c r="Y25" s="86">
        <f t="shared" si="14"/>
        <v>0</v>
      </c>
      <c r="Z25" s="87">
        <f t="shared" si="15"/>
        <v>0</v>
      </c>
      <c r="AA25" s="87">
        <f t="shared" si="8"/>
        <v>0</v>
      </c>
      <c r="AB25" s="87">
        <f t="shared" si="9"/>
        <v>0</v>
      </c>
      <c r="AC25" s="87">
        <f t="shared" si="22"/>
        <v>0</v>
      </c>
      <c r="AD25" s="69">
        <f t="shared" si="16"/>
        <v>0</v>
      </c>
      <c r="AE25" s="69">
        <f t="shared" si="26"/>
        <v>0</v>
      </c>
      <c r="AF25" s="70">
        <f t="shared" si="28"/>
        <v>0</v>
      </c>
      <c r="AG25" s="71">
        <f t="shared" si="28"/>
        <v>0</v>
      </c>
      <c r="AH25" s="72">
        <f t="shared" si="28"/>
        <v>0</v>
      </c>
      <c r="AI25" s="73">
        <v>35</v>
      </c>
      <c r="AJ25" s="1">
        <v>25</v>
      </c>
      <c r="AK25" s="74">
        <v>7</v>
      </c>
      <c r="AL25" s="73">
        <f t="shared" si="23"/>
        <v>1.980420515885558E-2</v>
      </c>
      <c r="AM25" s="1">
        <f t="shared" si="23"/>
        <v>2.7725887222397813E-2</v>
      </c>
      <c r="AN25" s="1">
        <f t="shared" si="23"/>
        <v>9.9021025794277892E-2</v>
      </c>
      <c r="AO25" s="75">
        <f t="shared" si="24"/>
        <v>0.98039060993977345</v>
      </c>
      <c r="AP25">
        <f t="shared" si="24"/>
        <v>0.97265494741228553</v>
      </c>
      <c r="AQ25" s="76">
        <f t="shared" si="24"/>
        <v>0.90572366426390671</v>
      </c>
      <c r="AR25" s="88">
        <f t="shared" si="27"/>
        <v>0.99016294281611617</v>
      </c>
      <c r="AS25" s="78">
        <f t="shared" si="27"/>
        <v>0.98626429402858951</v>
      </c>
      <c r="AT25" s="79">
        <f t="shared" si="27"/>
        <v>0.95208401427751332</v>
      </c>
      <c r="AU25" s="80">
        <f t="shared" si="29"/>
        <v>7.3472637265186744</v>
      </c>
      <c r="AV25" s="80">
        <f t="shared" si="29"/>
        <v>0.49834685362887843</v>
      </c>
      <c r="AW25" s="81">
        <f t="shared" si="13"/>
        <v>0.35261508620581355</v>
      </c>
      <c r="AX25" s="82">
        <f t="shared" si="18"/>
        <v>1.0384157208136668</v>
      </c>
      <c r="AY25" s="83">
        <f t="shared" si="30"/>
        <v>-0.14695709937237034</v>
      </c>
      <c r="AZ25" s="83">
        <f t="shared" si="30"/>
        <v>-9.9677391225683198E-3</v>
      </c>
      <c r="BA25" s="83">
        <f t="shared" si="30"/>
        <v>-9.9133594099041766E-3</v>
      </c>
      <c r="BB25" s="83">
        <f t="shared" si="30"/>
        <v>-0.10808818737073578</v>
      </c>
      <c r="BC25" s="89">
        <f t="shared" si="20"/>
        <v>-0.27492638527557861</v>
      </c>
      <c r="BD25" s="89">
        <f t="shared" si="21"/>
        <v>1.0080634126771215</v>
      </c>
    </row>
    <row r="26" spans="1:56" x14ac:dyDescent="0.3">
      <c r="A26" s="55">
        <v>22</v>
      </c>
      <c r="B26" s="56" t="e">
        <f>'Inserire dati'!#REF!</f>
        <v>#REF!</v>
      </c>
      <c r="C26" s="56" t="e">
        <f>'Inserire dati'!#REF!</f>
        <v>#REF!</v>
      </c>
      <c r="D26" s="56" t="e">
        <f>'Inserire dati'!#REF!</f>
        <v>#REF!</v>
      </c>
      <c r="E26" s="56">
        <f>'Inserire dati'!D23</f>
        <v>0</v>
      </c>
      <c r="F26" s="56">
        <f>'Inserire dati'!E23</f>
        <v>0</v>
      </c>
      <c r="G26" s="56">
        <f>'Inserire dati'!F23</f>
        <v>0</v>
      </c>
      <c r="H26" s="56">
        <f>'Inserire dati'!G23</f>
        <v>0</v>
      </c>
      <c r="I26" s="57">
        <v>0.45</v>
      </c>
      <c r="J26" s="57">
        <v>0.67</v>
      </c>
      <c r="K26" s="58">
        <v>0.59499999999999997</v>
      </c>
      <c r="L26" s="59">
        <f t="shared" si="4"/>
        <v>0.45</v>
      </c>
      <c r="M26" s="60">
        <v>0.5</v>
      </c>
      <c r="N26" s="57">
        <v>0.5</v>
      </c>
      <c r="O26" s="58">
        <v>0.45400000000000001</v>
      </c>
      <c r="P26" s="59">
        <f t="shared" si="5"/>
        <v>0.5</v>
      </c>
      <c r="Q26" s="61">
        <f t="shared" si="25"/>
        <v>0.22500000000000001</v>
      </c>
      <c r="R26" s="62">
        <f t="shared" si="25"/>
        <v>0.33500000000000002</v>
      </c>
      <c r="S26" s="62">
        <f t="shared" si="25"/>
        <v>0.27012999999999998</v>
      </c>
      <c r="T26" s="62">
        <f t="shared" si="7"/>
        <v>0.22500000000000001</v>
      </c>
      <c r="U26" s="63">
        <v>1</v>
      </c>
      <c r="V26" s="64">
        <v>1</v>
      </c>
      <c r="W26" s="64">
        <v>1</v>
      </c>
      <c r="X26" s="64">
        <v>1</v>
      </c>
      <c r="Y26" s="86">
        <f t="shared" si="14"/>
        <v>0</v>
      </c>
      <c r="Z26" s="87">
        <f t="shared" si="15"/>
        <v>0</v>
      </c>
      <c r="AA26" s="87">
        <f t="shared" si="8"/>
        <v>0</v>
      </c>
      <c r="AB26" s="87">
        <f t="shared" si="9"/>
        <v>0</v>
      </c>
      <c r="AC26" s="87">
        <f t="shared" si="22"/>
        <v>0</v>
      </c>
      <c r="AD26" s="69">
        <f t="shared" si="16"/>
        <v>0</v>
      </c>
      <c r="AE26" s="69">
        <f t="shared" si="26"/>
        <v>0</v>
      </c>
      <c r="AF26" s="70">
        <f t="shared" si="28"/>
        <v>0</v>
      </c>
      <c r="AG26" s="71">
        <f t="shared" si="28"/>
        <v>0</v>
      </c>
      <c r="AH26" s="72">
        <f t="shared" si="28"/>
        <v>0</v>
      </c>
      <c r="AI26" s="73">
        <v>35</v>
      </c>
      <c r="AJ26" s="1">
        <v>25</v>
      </c>
      <c r="AK26" s="74">
        <v>7</v>
      </c>
      <c r="AL26" s="73">
        <f t="shared" si="23"/>
        <v>1.980420515885558E-2</v>
      </c>
      <c r="AM26" s="1">
        <f t="shared" si="23"/>
        <v>2.7725887222397813E-2</v>
      </c>
      <c r="AN26" s="1">
        <f t="shared" si="23"/>
        <v>9.9021025794277892E-2</v>
      </c>
      <c r="AO26" s="75">
        <f t="shared" si="24"/>
        <v>0.98039060993977345</v>
      </c>
      <c r="AP26">
        <f t="shared" si="24"/>
        <v>0.97265494741228553</v>
      </c>
      <c r="AQ26" s="76">
        <f t="shared" si="24"/>
        <v>0.90572366426390671</v>
      </c>
      <c r="AR26" s="88">
        <f t="shared" si="27"/>
        <v>0.99016294281611617</v>
      </c>
      <c r="AS26" s="78">
        <f t="shared" si="27"/>
        <v>0.98626429402858951</v>
      </c>
      <c r="AT26" s="79">
        <f t="shared" si="27"/>
        <v>0.95208401427751332</v>
      </c>
      <c r="AU26" s="80">
        <f t="shared" si="29"/>
        <v>7.203188366230016</v>
      </c>
      <c r="AV26" s="80">
        <f t="shared" si="29"/>
        <v>0.48857457579078312</v>
      </c>
      <c r="AW26" s="81">
        <f t="shared" si="13"/>
        <v>0.34297280813029413</v>
      </c>
      <c r="AX26" s="82">
        <f t="shared" si="18"/>
        <v>0.94051769168460031</v>
      </c>
      <c r="AY26" s="83">
        <f t="shared" si="30"/>
        <v>-0.14407536028865842</v>
      </c>
      <c r="AZ26" s="83">
        <f t="shared" si="30"/>
        <v>-9.7722778380953113E-3</v>
      </c>
      <c r="BA26" s="83">
        <f t="shared" si="30"/>
        <v>-9.6422780755194282E-3</v>
      </c>
      <c r="BB26" s="83">
        <f t="shared" si="30"/>
        <v>-9.7898029129066533E-2</v>
      </c>
      <c r="BC26" s="89">
        <f t="shared" si="20"/>
        <v>-0.26138794533133969</v>
      </c>
      <c r="BD26" s="89">
        <f t="shared" si="21"/>
        <v>0.95842246621491212</v>
      </c>
    </row>
    <row r="27" spans="1:56" x14ac:dyDescent="0.3">
      <c r="A27" s="55">
        <v>23</v>
      </c>
      <c r="B27" s="56" t="e">
        <f>'Inserire dati'!#REF!</f>
        <v>#REF!</v>
      </c>
      <c r="C27" s="56" t="e">
        <f>'Inserire dati'!#REF!</f>
        <v>#REF!</v>
      </c>
      <c r="D27" s="56" t="e">
        <f>'Inserire dati'!#REF!</f>
        <v>#REF!</v>
      </c>
      <c r="E27" s="56">
        <f>'Inserire dati'!D24</f>
        <v>0</v>
      </c>
      <c r="F27" s="56">
        <f>'Inserire dati'!E24</f>
        <v>0</v>
      </c>
      <c r="G27" s="56">
        <f>'Inserire dati'!F24</f>
        <v>0</v>
      </c>
      <c r="H27" s="56">
        <f>'Inserire dati'!G24</f>
        <v>0</v>
      </c>
      <c r="I27" s="57">
        <v>0.45</v>
      </c>
      <c r="J27" s="57">
        <v>0.67</v>
      </c>
      <c r="K27" s="58">
        <v>0.59499999999999997</v>
      </c>
      <c r="L27" s="59">
        <f t="shared" si="4"/>
        <v>0.45</v>
      </c>
      <c r="M27" s="60">
        <v>0.5</v>
      </c>
      <c r="N27" s="57">
        <v>0.5</v>
      </c>
      <c r="O27" s="58">
        <v>0.45400000000000001</v>
      </c>
      <c r="P27" s="59">
        <f t="shared" si="5"/>
        <v>0.5</v>
      </c>
      <c r="Q27" s="61">
        <f t="shared" si="25"/>
        <v>0.22500000000000001</v>
      </c>
      <c r="R27" s="62">
        <f t="shared" si="25"/>
        <v>0.33500000000000002</v>
      </c>
      <c r="S27" s="62">
        <f t="shared" si="25"/>
        <v>0.27012999999999998</v>
      </c>
      <c r="T27" s="62">
        <f t="shared" si="7"/>
        <v>0.22500000000000001</v>
      </c>
      <c r="U27" s="63">
        <v>1</v>
      </c>
      <c r="V27" s="64">
        <v>1</v>
      </c>
      <c r="W27" s="64">
        <v>1</v>
      </c>
      <c r="X27" s="64">
        <v>1</v>
      </c>
      <c r="Y27" s="86">
        <f t="shared" si="14"/>
        <v>0</v>
      </c>
      <c r="Z27" s="87">
        <f t="shared" si="15"/>
        <v>0</v>
      </c>
      <c r="AA27" s="87">
        <f t="shared" si="8"/>
        <v>0</v>
      </c>
      <c r="AB27" s="87">
        <f t="shared" si="9"/>
        <v>0</v>
      </c>
      <c r="AC27" s="87">
        <f t="shared" si="22"/>
        <v>0</v>
      </c>
      <c r="AD27" s="69">
        <f t="shared" si="16"/>
        <v>0</v>
      </c>
      <c r="AE27" s="69">
        <f t="shared" si="26"/>
        <v>0</v>
      </c>
      <c r="AF27" s="70">
        <f t="shared" si="28"/>
        <v>0</v>
      </c>
      <c r="AG27" s="71">
        <f t="shared" si="28"/>
        <v>0</v>
      </c>
      <c r="AH27" s="72">
        <f t="shared" si="28"/>
        <v>0</v>
      </c>
      <c r="AI27" s="73">
        <v>35</v>
      </c>
      <c r="AJ27" s="1">
        <v>25</v>
      </c>
      <c r="AK27" s="74">
        <v>7</v>
      </c>
      <c r="AL27" s="73">
        <f t="shared" si="23"/>
        <v>1.980420515885558E-2</v>
      </c>
      <c r="AM27" s="1">
        <f t="shared" si="23"/>
        <v>2.7725887222397813E-2</v>
      </c>
      <c r="AN27" s="1">
        <f t="shared" si="23"/>
        <v>9.9021025794277892E-2</v>
      </c>
      <c r="AO27" s="75">
        <f t="shared" si="24"/>
        <v>0.98039060993977345</v>
      </c>
      <c r="AP27">
        <f t="shared" si="24"/>
        <v>0.97265494741228553</v>
      </c>
      <c r="AQ27" s="76">
        <f t="shared" si="24"/>
        <v>0.90572366426390671</v>
      </c>
      <c r="AR27" s="88">
        <f t="shared" si="27"/>
        <v>0.99016294281611617</v>
      </c>
      <c r="AS27" s="78">
        <f t="shared" si="27"/>
        <v>0.98626429402858951</v>
      </c>
      <c r="AT27" s="79">
        <f t="shared" si="27"/>
        <v>0.95208401427751332</v>
      </c>
      <c r="AU27" s="80">
        <f t="shared" si="29"/>
        <v>7.0619382358793255</v>
      </c>
      <c r="AV27" s="80">
        <f t="shared" si="29"/>
        <v>0.4789939263605919</v>
      </c>
      <c r="AW27" s="81">
        <f t="shared" si="13"/>
        <v>0.33359419865581513</v>
      </c>
      <c r="AX27" s="82">
        <f t="shared" si="18"/>
        <v>0.85184913001760743</v>
      </c>
      <c r="AY27" s="83">
        <f t="shared" si="30"/>
        <v>-0.14125013035069056</v>
      </c>
      <c r="AZ27" s="83">
        <f t="shared" si="30"/>
        <v>-9.5806494301912126E-3</v>
      </c>
      <c r="BA27" s="83">
        <f t="shared" si="30"/>
        <v>-9.3786094744789938E-3</v>
      </c>
      <c r="BB27" s="83">
        <f t="shared" si="30"/>
        <v>-8.8668561666992884E-2</v>
      </c>
      <c r="BC27" s="89">
        <f t="shared" si="20"/>
        <v>-0.24887795092235365</v>
      </c>
      <c r="BD27" s="89">
        <f t="shared" si="21"/>
        <v>0.91255248671529665</v>
      </c>
    </row>
    <row r="28" spans="1:56" ht="15" customHeight="1" x14ac:dyDescent="0.3">
      <c r="A28" s="55">
        <v>24</v>
      </c>
      <c r="B28" s="56" t="e">
        <f>'Inserire dati'!#REF!</f>
        <v>#REF!</v>
      </c>
      <c r="C28" s="56" t="e">
        <f>'Inserire dati'!#REF!</f>
        <v>#REF!</v>
      </c>
      <c r="D28" s="56" t="e">
        <f>'Inserire dati'!#REF!</f>
        <v>#REF!</v>
      </c>
      <c r="E28" s="56">
        <f>'Inserire dati'!D25</f>
        <v>0</v>
      </c>
      <c r="F28" s="56">
        <f>'Inserire dati'!E25</f>
        <v>0</v>
      </c>
      <c r="G28" s="56">
        <f>'Inserire dati'!F25</f>
        <v>0</v>
      </c>
      <c r="H28" s="56">
        <f>'Inserire dati'!G25</f>
        <v>0</v>
      </c>
      <c r="I28" s="57">
        <v>0.45</v>
      </c>
      <c r="J28" s="57">
        <v>0.67</v>
      </c>
      <c r="K28" s="58">
        <v>0.59499999999999997</v>
      </c>
      <c r="L28" s="59">
        <f t="shared" si="4"/>
        <v>0.45</v>
      </c>
      <c r="M28" s="60">
        <v>0.5</v>
      </c>
      <c r="N28" s="57">
        <v>0.5</v>
      </c>
      <c r="O28" s="58">
        <v>0.45400000000000001</v>
      </c>
      <c r="P28" s="59">
        <f t="shared" si="5"/>
        <v>0.5</v>
      </c>
      <c r="Q28" s="61">
        <f t="shared" si="25"/>
        <v>0.22500000000000001</v>
      </c>
      <c r="R28" s="62">
        <f t="shared" si="25"/>
        <v>0.33500000000000002</v>
      </c>
      <c r="S28" s="62">
        <f t="shared" si="25"/>
        <v>0.27012999999999998</v>
      </c>
      <c r="T28" s="62">
        <f t="shared" si="7"/>
        <v>0.22500000000000001</v>
      </c>
      <c r="U28" s="63">
        <v>1</v>
      </c>
      <c r="V28" s="64">
        <v>1</v>
      </c>
      <c r="W28" s="64">
        <v>1</v>
      </c>
      <c r="X28" s="64">
        <v>1</v>
      </c>
      <c r="Y28" s="86">
        <f t="shared" si="14"/>
        <v>0</v>
      </c>
      <c r="Z28" s="87">
        <f t="shared" si="15"/>
        <v>0</v>
      </c>
      <c r="AA28" s="87">
        <f t="shared" si="8"/>
        <v>0</v>
      </c>
      <c r="AB28" s="87">
        <f t="shared" si="9"/>
        <v>0</v>
      </c>
      <c r="AC28" s="87">
        <f t="shared" si="22"/>
        <v>0</v>
      </c>
      <c r="AD28" s="69">
        <f t="shared" si="16"/>
        <v>0</v>
      </c>
      <c r="AE28" s="69">
        <f t="shared" si="26"/>
        <v>0</v>
      </c>
      <c r="AF28" s="70">
        <f t="shared" si="28"/>
        <v>0</v>
      </c>
      <c r="AG28" s="71">
        <f t="shared" si="28"/>
        <v>0</v>
      </c>
      <c r="AH28" s="72">
        <f t="shared" si="28"/>
        <v>0</v>
      </c>
      <c r="AI28" s="73">
        <v>35</v>
      </c>
      <c r="AJ28" s="1">
        <v>25</v>
      </c>
      <c r="AK28" s="74">
        <v>7</v>
      </c>
      <c r="AL28" s="73">
        <f t="shared" si="23"/>
        <v>1.980420515885558E-2</v>
      </c>
      <c r="AM28" s="1">
        <f t="shared" si="23"/>
        <v>2.7725887222397813E-2</v>
      </c>
      <c r="AN28" s="1">
        <f t="shared" si="23"/>
        <v>9.9021025794277892E-2</v>
      </c>
      <c r="AO28" s="75">
        <f t="shared" si="24"/>
        <v>0.98039060993977345</v>
      </c>
      <c r="AP28">
        <f t="shared" si="24"/>
        <v>0.97265494741228553</v>
      </c>
      <c r="AQ28" s="76">
        <f t="shared" si="24"/>
        <v>0.90572366426390671</v>
      </c>
      <c r="AR28" s="88">
        <f t="shared" si="27"/>
        <v>0.99016294281611617</v>
      </c>
      <c r="AS28" s="78">
        <f t="shared" si="27"/>
        <v>0.98626429402858951</v>
      </c>
      <c r="AT28" s="79">
        <f t="shared" si="27"/>
        <v>0.95208401427751332</v>
      </c>
      <c r="AU28" s="80">
        <f t="shared" si="29"/>
        <v>6.9234579344307399</v>
      </c>
      <c r="AV28" s="80">
        <f t="shared" si="29"/>
        <v>0.46960114762210764</v>
      </c>
      <c r="AW28" s="81">
        <f t="shared" si="13"/>
        <v>0.32447204775061539</v>
      </c>
      <c r="AX28" s="82">
        <f t="shared" si="18"/>
        <v>0.77153991543956846</v>
      </c>
      <c r="AY28" s="83">
        <f t="shared" si="30"/>
        <v>-0.13848030144858559</v>
      </c>
      <c r="AZ28" s="83">
        <f t="shared" si="30"/>
        <v>-9.3927787384842643E-3</v>
      </c>
      <c r="BA28" s="83">
        <f t="shared" si="30"/>
        <v>-9.122150905199744E-3</v>
      </c>
      <c r="BB28" s="83">
        <f t="shared" si="30"/>
        <v>-8.0309214578038968E-2</v>
      </c>
      <c r="BC28" s="89">
        <f t="shared" si="20"/>
        <v>-0.23730444567030856</v>
      </c>
      <c r="BD28" s="89">
        <f t="shared" si="21"/>
        <v>0.87011630079113134</v>
      </c>
    </row>
    <row r="29" spans="1:56" x14ac:dyDescent="0.3">
      <c r="A29" s="55">
        <v>25</v>
      </c>
      <c r="B29" s="56" t="e">
        <f>'Inserire dati'!#REF!</f>
        <v>#REF!</v>
      </c>
      <c r="C29" s="56" t="e">
        <f>'Inserire dati'!#REF!</f>
        <v>#REF!</v>
      </c>
      <c r="D29" s="56" t="e">
        <f>'Inserire dati'!#REF!</f>
        <v>#REF!</v>
      </c>
      <c r="E29" s="56">
        <f>'Inserire dati'!D26</f>
        <v>0</v>
      </c>
      <c r="F29" s="56">
        <f>'Inserire dati'!E26</f>
        <v>0</v>
      </c>
      <c r="G29" s="56">
        <f>'Inserire dati'!F26</f>
        <v>0</v>
      </c>
      <c r="H29" s="56">
        <f>'Inserire dati'!G26</f>
        <v>0</v>
      </c>
      <c r="I29" s="57">
        <v>0.45</v>
      </c>
      <c r="J29" s="57">
        <v>0.67</v>
      </c>
      <c r="K29" s="58">
        <v>0.59499999999999997</v>
      </c>
      <c r="L29" s="59">
        <f t="shared" si="4"/>
        <v>0.45</v>
      </c>
      <c r="M29" s="60">
        <v>0.5</v>
      </c>
      <c r="N29" s="57">
        <v>0.5</v>
      </c>
      <c r="O29" s="58">
        <v>0.45400000000000001</v>
      </c>
      <c r="P29" s="59">
        <f t="shared" si="5"/>
        <v>0.5</v>
      </c>
      <c r="Q29" s="61">
        <f t="shared" si="25"/>
        <v>0.22500000000000001</v>
      </c>
      <c r="R29" s="62">
        <f t="shared" si="25"/>
        <v>0.33500000000000002</v>
      </c>
      <c r="S29" s="62">
        <f t="shared" si="25"/>
        <v>0.27012999999999998</v>
      </c>
      <c r="T29" s="62">
        <f t="shared" si="7"/>
        <v>0.22500000000000001</v>
      </c>
      <c r="U29" s="63">
        <v>1</v>
      </c>
      <c r="V29" s="64">
        <v>1</v>
      </c>
      <c r="W29" s="64">
        <v>1</v>
      </c>
      <c r="X29" s="64">
        <v>1</v>
      </c>
      <c r="Y29" s="86">
        <f t="shared" si="14"/>
        <v>0</v>
      </c>
      <c r="Z29" s="87">
        <f t="shared" si="15"/>
        <v>0</v>
      </c>
      <c r="AA29" s="87">
        <f t="shared" si="8"/>
        <v>0</v>
      </c>
      <c r="AB29" s="87">
        <f t="shared" si="9"/>
        <v>0</v>
      </c>
      <c r="AC29" s="87">
        <f t="shared" si="22"/>
        <v>0</v>
      </c>
      <c r="AD29" s="69">
        <f t="shared" si="16"/>
        <v>0</v>
      </c>
      <c r="AE29" s="69">
        <f t="shared" si="26"/>
        <v>0</v>
      </c>
      <c r="AF29" s="70">
        <f t="shared" si="28"/>
        <v>0</v>
      </c>
      <c r="AG29" s="71">
        <f t="shared" si="28"/>
        <v>0</v>
      </c>
      <c r="AH29" s="72">
        <f t="shared" si="28"/>
        <v>0</v>
      </c>
      <c r="AI29" s="73">
        <v>35</v>
      </c>
      <c r="AJ29" s="1">
        <v>25</v>
      </c>
      <c r="AK29" s="74">
        <v>7</v>
      </c>
      <c r="AL29" s="73">
        <f t="shared" si="23"/>
        <v>1.980420515885558E-2</v>
      </c>
      <c r="AM29" s="1">
        <f t="shared" si="23"/>
        <v>2.7725887222397813E-2</v>
      </c>
      <c r="AN29" s="1">
        <f t="shared" si="23"/>
        <v>9.9021025794277892E-2</v>
      </c>
      <c r="AO29" s="75">
        <f t="shared" si="24"/>
        <v>0.98039060993977345</v>
      </c>
      <c r="AP29">
        <f t="shared" si="24"/>
        <v>0.97265494741228553</v>
      </c>
      <c r="AQ29" s="76">
        <f t="shared" si="24"/>
        <v>0.90572366426390671</v>
      </c>
      <c r="AR29" s="88">
        <f t="shared" si="27"/>
        <v>0.99016294281611617</v>
      </c>
      <c r="AS29" s="78">
        <f t="shared" si="27"/>
        <v>0.98626429402858951</v>
      </c>
      <c r="AT29" s="79">
        <f t="shared" si="27"/>
        <v>0.95208401427751332</v>
      </c>
      <c r="AU29" s="80">
        <f t="shared" si="29"/>
        <v>6.787693147228917</v>
      </c>
      <c r="AV29" s="80">
        <f t="shared" si="29"/>
        <v>0.46039255554565572</v>
      </c>
      <c r="AW29" s="81">
        <f t="shared" si="13"/>
        <v>0.31559934254163141</v>
      </c>
      <c r="AX29" s="82">
        <f t="shared" si="18"/>
        <v>0.69880195933779066</v>
      </c>
      <c r="AY29" s="83">
        <f t="shared" si="30"/>
        <v>-0.13576478720182283</v>
      </c>
      <c r="AZ29" s="83">
        <f t="shared" si="30"/>
        <v>-9.2085920764519158E-3</v>
      </c>
      <c r="BA29" s="83">
        <f t="shared" si="30"/>
        <v>-8.8727052089839775E-3</v>
      </c>
      <c r="BB29" s="83">
        <f t="shared" si="30"/>
        <v>-7.2737956101777801E-2</v>
      </c>
      <c r="BC29" s="89">
        <f t="shared" si="20"/>
        <v>-0.22658404058903653</v>
      </c>
      <c r="BD29" s="89">
        <f t="shared" si="21"/>
        <v>0.83080814882646725</v>
      </c>
    </row>
    <row r="30" spans="1:56" x14ac:dyDescent="0.3">
      <c r="A30" s="55">
        <v>26</v>
      </c>
      <c r="B30" s="56" t="e">
        <f>'Inserire dati'!#REF!</f>
        <v>#REF!</v>
      </c>
      <c r="C30" s="56" t="e">
        <f>'Inserire dati'!#REF!</f>
        <v>#REF!</v>
      </c>
      <c r="D30" s="56" t="e">
        <f>'Inserire dati'!#REF!</f>
        <v>#REF!</v>
      </c>
      <c r="E30" s="56">
        <f>'Inserire dati'!D27</f>
        <v>0</v>
      </c>
      <c r="F30" s="56">
        <f>'Inserire dati'!E27</f>
        <v>0</v>
      </c>
      <c r="G30" s="56">
        <f>'Inserire dati'!F27</f>
        <v>0</v>
      </c>
      <c r="H30" s="56">
        <f>'Inserire dati'!G27</f>
        <v>0</v>
      </c>
      <c r="I30" s="57">
        <v>0.45</v>
      </c>
      <c r="J30" s="57">
        <v>0.67</v>
      </c>
      <c r="K30" s="58">
        <v>0.59499999999999997</v>
      </c>
      <c r="L30" s="59">
        <f t="shared" si="4"/>
        <v>0.45</v>
      </c>
      <c r="M30" s="60">
        <v>0.5</v>
      </c>
      <c r="N30" s="57">
        <v>0.5</v>
      </c>
      <c r="O30" s="58">
        <v>0.45400000000000001</v>
      </c>
      <c r="P30" s="59">
        <f t="shared" si="5"/>
        <v>0.5</v>
      </c>
      <c r="Q30" s="61">
        <f t="shared" si="25"/>
        <v>0.22500000000000001</v>
      </c>
      <c r="R30" s="62">
        <f t="shared" si="25"/>
        <v>0.33500000000000002</v>
      </c>
      <c r="S30" s="62">
        <f t="shared" si="25"/>
        <v>0.27012999999999998</v>
      </c>
      <c r="T30" s="62">
        <f t="shared" si="7"/>
        <v>0.22500000000000001</v>
      </c>
      <c r="U30" s="63">
        <v>1</v>
      </c>
      <c r="V30" s="64">
        <v>1</v>
      </c>
      <c r="W30" s="64">
        <v>1</v>
      </c>
      <c r="X30" s="64">
        <v>1</v>
      </c>
      <c r="Y30" s="86">
        <f t="shared" si="14"/>
        <v>0</v>
      </c>
      <c r="Z30" s="87">
        <f t="shared" si="15"/>
        <v>0</v>
      </c>
      <c r="AA30" s="87">
        <f t="shared" si="8"/>
        <v>0</v>
      </c>
      <c r="AB30" s="87">
        <f t="shared" si="9"/>
        <v>0</v>
      </c>
      <c r="AC30" s="87">
        <f t="shared" si="22"/>
        <v>0</v>
      </c>
      <c r="AD30" s="69">
        <f t="shared" si="16"/>
        <v>0</v>
      </c>
      <c r="AE30" s="69">
        <f t="shared" si="26"/>
        <v>0</v>
      </c>
      <c r="AF30" s="70">
        <f t="shared" si="28"/>
        <v>0</v>
      </c>
      <c r="AG30" s="71">
        <f t="shared" si="28"/>
        <v>0</v>
      </c>
      <c r="AH30" s="72">
        <f t="shared" si="28"/>
        <v>0</v>
      </c>
      <c r="AI30" s="73">
        <v>35</v>
      </c>
      <c r="AJ30" s="1">
        <v>25</v>
      </c>
      <c r="AK30" s="74">
        <v>7</v>
      </c>
      <c r="AL30" s="73">
        <f t="shared" si="23"/>
        <v>1.980420515885558E-2</v>
      </c>
      <c r="AM30" s="1">
        <f t="shared" si="23"/>
        <v>2.7725887222397813E-2</v>
      </c>
      <c r="AN30" s="1">
        <f t="shared" si="23"/>
        <v>9.9021025794277892E-2</v>
      </c>
      <c r="AO30" s="75">
        <f t="shared" si="24"/>
        <v>0.98039060993977345</v>
      </c>
      <c r="AP30">
        <f t="shared" si="24"/>
        <v>0.97265494741228553</v>
      </c>
      <c r="AQ30" s="76">
        <f t="shared" si="24"/>
        <v>0.90572366426390671</v>
      </c>
      <c r="AR30" s="88">
        <f t="shared" si="27"/>
        <v>0.99016294281611617</v>
      </c>
      <c r="AS30" s="78">
        <f t="shared" si="27"/>
        <v>0.98626429402858951</v>
      </c>
      <c r="AT30" s="79">
        <f t="shared" si="27"/>
        <v>0.95208401427751332</v>
      </c>
      <c r="AU30" s="80">
        <f t="shared" si="29"/>
        <v>6.6545906246957784</v>
      </c>
      <c r="AV30" s="80">
        <f t="shared" si="29"/>
        <v>0.45136453834313645</v>
      </c>
      <c r="AW30" s="81">
        <f t="shared" si="13"/>
        <v>0.30696926192318241</v>
      </c>
      <c r="AX30" s="82">
        <f t="shared" si="18"/>
        <v>0.63292147120622133</v>
      </c>
      <c r="AY30" s="83">
        <f t="shared" si="30"/>
        <v>-0.13310252253313859</v>
      </c>
      <c r="AZ30" s="83">
        <f t="shared" si="30"/>
        <v>-9.0280172025192784E-3</v>
      </c>
      <c r="BA30" s="83">
        <f t="shared" si="30"/>
        <v>-8.6300806184489987E-3</v>
      </c>
      <c r="BB30" s="83">
        <f t="shared" si="30"/>
        <v>-6.5880488131569326E-2</v>
      </c>
      <c r="BC30" s="89">
        <f t="shared" si="20"/>
        <v>-0.21664110848567619</v>
      </c>
      <c r="BD30" s="89">
        <f t="shared" si="21"/>
        <v>0.794350731114146</v>
      </c>
    </row>
    <row r="31" spans="1:56" x14ac:dyDescent="0.3">
      <c r="A31" s="55">
        <v>27</v>
      </c>
      <c r="B31" s="56" t="e">
        <f>'Inserire dati'!#REF!</f>
        <v>#REF!</v>
      </c>
      <c r="C31" s="56" t="e">
        <f>'Inserire dati'!#REF!</f>
        <v>#REF!</v>
      </c>
      <c r="D31" s="56" t="e">
        <f>'Inserire dati'!#REF!</f>
        <v>#REF!</v>
      </c>
      <c r="E31" s="56">
        <f>'Inserire dati'!D28</f>
        <v>0</v>
      </c>
      <c r="F31" s="56">
        <f>'Inserire dati'!E28</f>
        <v>0</v>
      </c>
      <c r="G31" s="56">
        <f>'Inserire dati'!F28</f>
        <v>0</v>
      </c>
      <c r="H31" s="56">
        <f>'Inserire dati'!G28</f>
        <v>0</v>
      </c>
      <c r="I31" s="57">
        <v>0.45</v>
      </c>
      <c r="J31" s="57">
        <v>0.67</v>
      </c>
      <c r="K31" s="58">
        <v>0.59499999999999997</v>
      </c>
      <c r="L31" s="59">
        <f t="shared" si="4"/>
        <v>0.45</v>
      </c>
      <c r="M31" s="60">
        <v>0.5</v>
      </c>
      <c r="N31" s="57">
        <v>0.5</v>
      </c>
      <c r="O31" s="58">
        <v>0.45400000000000001</v>
      </c>
      <c r="P31" s="59">
        <f t="shared" si="5"/>
        <v>0.5</v>
      </c>
      <c r="Q31" s="61">
        <f t="shared" si="25"/>
        <v>0.22500000000000001</v>
      </c>
      <c r="R31" s="62">
        <f t="shared" si="25"/>
        <v>0.33500000000000002</v>
      </c>
      <c r="S31" s="62">
        <f t="shared" si="25"/>
        <v>0.27012999999999998</v>
      </c>
      <c r="T31" s="62">
        <f t="shared" si="7"/>
        <v>0.22500000000000001</v>
      </c>
      <c r="U31" s="63">
        <v>1</v>
      </c>
      <c r="V31" s="64">
        <v>1</v>
      </c>
      <c r="W31" s="64">
        <v>1</v>
      </c>
      <c r="X31" s="64">
        <v>1</v>
      </c>
      <c r="Y31" s="86">
        <f t="shared" si="14"/>
        <v>0</v>
      </c>
      <c r="Z31" s="87">
        <f t="shared" si="15"/>
        <v>0</v>
      </c>
      <c r="AA31" s="87">
        <f t="shared" si="8"/>
        <v>0</v>
      </c>
      <c r="AB31" s="87">
        <f t="shared" si="9"/>
        <v>0</v>
      </c>
      <c r="AC31" s="87">
        <f t="shared" si="22"/>
        <v>0</v>
      </c>
      <c r="AD31" s="69">
        <f t="shared" si="16"/>
        <v>0</v>
      </c>
      <c r="AE31" s="69">
        <f t="shared" si="26"/>
        <v>0</v>
      </c>
      <c r="AF31" s="70">
        <f t="shared" si="28"/>
        <v>0</v>
      </c>
      <c r="AG31" s="71">
        <f t="shared" si="28"/>
        <v>0</v>
      </c>
      <c r="AH31" s="72">
        <f t="shared" si="28"/>
        <v>0</v>
      </c>
      <c r="AI31" s="73">
        <v>35</v>
      </c>
      <c r="AJ31" s="1">
        <v>25</v>
      </c>
      <c r="AK31" s="74">
        <v>7</v>
      </c>
      <c r="AL31" s="73">
        <f t="shared" si="23"/>
        <v>1.980420515885558E-2</v>
      </c>
      <c r="AM31" s="1">
        <f t="shared" si="23"/>
        <v>2.7725887222397813E-2</v>
      </c>
      <c r="AN31" s="1">
        <f t="shared" si="23"/>
        <v>9.9021025794277892E-2</v>
      </c>
      <c r="AO31" s="75">
        <f t="shared" si="24"/>
        <v>0.98039060993977345</v>
      </c>
      <c r="AP31">
        <f t="shared" si="24"/>
        <v>0.97265494741228553</v>
      </c>
      <c r="AQ31" s="76">
        <f t="shared" si="24"/>
        <v>0.90572366426390671</v>
      </c>
      <c r="AR31" s="88">
        <f t="shared" si="27"/>
        <v>0.99016294281611617</v>
      </c>
      <c r="AS31" s="78">
        <f t="shared" si="27"/>
        <v>0.98626429402858951</v>
      </c>
      <c r="AT31" s="79">
        <f t="shared" si="27"/>
        <v>0.95208401427751332</v>
      </c>
      <c r="AU31" s="80">
        <f t="shared" si="29"/>
        <v>6.524098161444992</v>
      </c>
      <c r="AV31" s="80">
        <f t="shared" si="29"/>
        <v>0.44251355505141182</v>
      </c>
      <c r="AW31" s="81">
        <f t="shared" si="13"/>
        <v>0.29857517131308109</v>
      </c>
      <c r="AX31" s="82">
        <f t="shared" si="18"/>
        <v>0.57325195409220153</v>
      </c>
      <c r="AY31" s="83">
        <f t="shared" si="30"/>
        <v>-0.13049246325078645</v>
      </c>
      <c r="AZ31" s="83">
        <f t="shared" si="30"/>
        <v>-8.8509832917246234E-3</v>
      </c>
      <c r="BA31" s="83">
        <f t="shared" si="30"/>
        <v>-8.3940906101013235E-3</v>
      </c>
      <c r="BB31" s="83">
        <f t="shared" si="30"/>
        <v>-5.9669517114019799E-2</v>
      </c>
      <c r="BC31" s="89">
        <f t="shared" si="20"/>
        <v>-0.2074070542666322</v>
      </c>
      <c r="BD31" s="89">
        <f t="shared" si="21"/>
        <v>0.76049253231098468</v>
      </c>
    </row>
    <row r="32" spans="1:56" ht="15" customHeight="1" x14ac:dyDescent="0.3">
      <c r="A32" s="55">
        <v>28</v>
      </c>
      <c r="B32" s="56" t="e">
        <f>'Inserire dati'!#REF!</f>
        <v>#REF!</v>
      </c>
      <c r="C32" s="56" t="e">
        <f>'Inserire dati'!#REF!</f>
        <v>#REF!</v>
      </c>
      <c r="D32" s="56" t="e">
        <f>'Inserire dati'!#REF!</f>
        <v>#REF!</v>
      </c>
      <c r="E32" s="56">
        <f>'Inserire dati'!D29</f>
        <v>0</v>
      </c>
      <c r="F32" s="56">
        <f>'Inserire dati'!E29</f>
        <v>0</v>
      </c>
      <c r="G32" s="56">
        <f>'Inserire dati'!F29</f>
        <v>0</v>
      </c>
      <c r="H32" s="56">
        <f>'Inserire dati'!G29</f>
        <v>0</v>
      </c>
      <c r="I32" s="57">
        <v>0.45</v>
      </c>
      <c r="J32" s="57">
        <v>0.67</v>
      </c>
      <c r="K32" s="58">
        <v>0.59499999999999997</v>
      </c>
      <c r="L32" s="59">
        <f t="shared" si="4"/>
        <v>0.45</v>
      </c>
      <c r="M32" s="60">
        <v>0.5</v>
      </c>
      <c r="N32" s="57">
        <v>0.5</v>
      </c>
      <c r="O32" s="58">
        <v>0.45400000000000001</v>
      </c>
      <c r="P32" s="59">
        <f t="shared" si="5"/>
        <v>0.5</v>
      </c>
      <c r="Q32" s="61">
        <f t="shared" si="25"/>
        <v>0.22500000000000001</v>
      </c>
      <c r="R32" s="62">
        <f t="shared" si="25"/>
        <v>0.33500000000000002</v>
      </c>
      <c r="S32" s="62">
        <f t="shared" si="25"/>
        <v>0.27012999999999998</v>
      </c>
      <c r="T32" s="62">
        <f t="shared" si="7"/>
        <v>0.22500000000000001</v>
      </c>
      <c r="U32" s="63">
        <v>1</v>
      </c>
      <c r="V32" s="64">
        <v>1</v>
      </c>
      <c r="W32" s="64">
        <v>1</v>
      </c>
      <c r="X32" s="64">
        <v>1</v>
      </c>
      <c r="Y32" s="86">
        <f t="shared" si="14"/>
        <v>0</v>
      </c>
      <c r="Z32" s="87">
        <f t="shared" si="15"/>
        <v>0</v>
      </c>
      <c r="AA32" s="87">
        <f t="shared" si="8"/>
        <v>0</v>
      </c>
      <c r="AB32" s="87">
        <f t="shared" si="9"/>
        <v>0</v>
      </c>
      <c r="AC32" s="87">
        <f t="shared" si="22"/>
        <v>0</v>
      </c>
      <c r="AD32" s="69">
        <f t="shared" si="16"/>
        <v>0</v>
      </c>
      <c r="AE32" s="69">
        <f t="shared" si="26"/>
        <v>0</v>
      </c>
      <c r="AF32" s="70">
        <f t="shared" si="28"/>
        <v>0</v>
      </c>
      <c r="AG32" s="71">
        <f t="shared" si="28"/>
        <v>0</v>
      </c>
      <c r="AH32" s="72">
        <f t="shared" si="28"/>
        <v>0</v>
      </c>
      <c r="AI32" s="73">
        <v>35</v>
      </c>
      <c r="AJ32" s="1">
        <v>25</v>
      </c>
      <c r="AK32" s="74">
        <v>7</v>
      </c>
      <c r="AL32" s="73">
        <f t="shared" si="23"/>
        <v>1.980420515885558E-2</v>
      </c>
      <c r="AM32" s="1">
        <f t="shared" si="23"/>
        <v>2.7725887222397813E-2</v>
      </c>
      <c r="AN32" s="1">
        <f t="shared" si="23"/>
        <v>9.9021025794277892E-2</v>
      </c>
      <c r="AO32" s="75">
        <f t="shared" si="24"/>
        <v>0.98039060993977345</v>
      </c>
      <c r="AP32">
        <f t="shared" si="24"/>
        <v>0.97265494741228553</v>
      </c>
      <c r="AQ32" s="76">
        <f t="shared" si="24"/>
        <v>0.90572366426390671</v>
      </c>
      <c r="AR32" s="88">
        <f t="shared" si="27"/>
        <v>0.99016294281611617</v>
      </c>
      <c r="AS32" s="78">
        <f t="shared" si="27"/>
        <v>0.98626429402858951</v>
      </c>
      <c r="AT32" s="79">
        <f t="shared" si="27"/>
        <v>0.95208401427751332</v>
      </c>
      <c r="AU32" s="80">
        <f t="shared" si="29"/>
        <v>6.3961645758060106</v>
      </c>
      <c r="AV32" s="80">
        <f t="shared" si="29"/>
        <v>0.43383613414347116</v>
      </c>
      <c r="AW32" s="81">
        <f t="shared" si="13"/>
        <v>0.29041061755213904</v>
      </c>
      <c r="AX32" s="82">
        <f t="shared" si="18"/>
        <v>0.51920786040683364</v>
      </c>
      <c r="AY32" s="83">
        <f t="shared" si="30"/>
        <v>-0.12793358563898138</v>
      </c>
      <c r="AZ32" s="83">
        <f t="shared" si="30"/>
        <v>-8.6774209079406583E-3</v>
      </c>
      <c r="BA32" s="83">
        <f t="shared" si="30"/>
        <v>-8.1645537609420504E-3</v>
      </c>
      <c r="BB32" s="83">
        <f t="shared" si="30"/>
        <v>-5.4044093685367889E-2</v>
      </c>
      <c r="BC32" s="89">
        <f t="shared" si="20"/>
        <v>-0.19881965399323198</v>
      </c>
      <c r="BD32" s="89">
        <f t="shared" si="21"/>
        <v>0.72900539797518393</v>
      </c>
    </row>
    <row r="33" spans="1:103" x14ac:dyDescent="0.3">
      <c r="A33" s="55">
        <v>29</v>
      </c>
      <c r="B33" s="56" t="e">
        <f>'Inserire dati'!#REF!</f>
        <v>#REF!</v>
      </c>
      <c r="C33" s="56" t="e">
        <f>'Inserire dati'!#REF!</f>
        <v>#REF!</v>
      </c>
      <c r="D33" s="56" t="e">
        <f>'Inserire dati'!#REF!</f>
        <v>#REF!</v>
      </c>
      <c r="E33" s="56">
        <f>'Inserire dati'!D30</f>
        <v>0</v>
      </c>
      <c r="F33" s="56">
        <f>'Inserire dati'!E30</f>
        <v>0</v>
      </c>
      <c r="G33" s="56">
        <f>'Inserire dati'!F30</f>
        <v>0</v>
      </c>
      <c r="H33" s="56">
        <f>'Inserire dati'!G30</f>
        <v>0</v>
      </c>
      <c r="I33" s="57">
        <v>0.45</v>
      </c>
      <c r="J33" s="57">
        <v>0.67</v>
      </c>
      <c r="K33" s="58">
        <v>0.59499999999999997</v>
      </c>
      <c r="L33" s="59">
        <f t="shared" si="4"/>
        <v>0.45</v>
      </c>
      <c r="M33" s="60">
        <v>0.5</v>
      </c>
      <c r="N33" s="57">
        <v>0.5</v>
      </c>
      <c r="O33" s="58">
        <v>0.45400000000000001</v>
      </c>
      <c r="P33" s="59">
        <f t="shared" si="5"/>
        <v>0.5</v>
      </c>
      <c r="Q33" s="61">
        <f t="shared" si="25"/>
        <v>0.22500000000000001</v>
      </c>
      <c r="R33" s="62">
        <f t="shared" si="25"/>
        <v>0.33500000000000002</v>
      </c>
      <c r="S33" s="62">
        <f t="shared" si="25"/>
        <v>0.27012999999999998</v>
      </c>
      <c r="T33" s="62">
        <f t="shared" si="7"/>
        <v>0.22500000000000001</v>
      </c>
      <c r="U33" s="63">
        <v>1</v>
      </c>
      <c r="V33" s="64">
        <v>1</v>
      </c>
      <c r="W33" s="64">
        <v>1</v>
      </c>
      <c r="X33" s="64">
        <v>1</v>
      </c>
      <c r="Y33" s="86">
        <f t="shared" si="14"/>
        <v>0</v>
      </c>
      <c r="Z33" s="87">
        <f t="shared" si="15"/>
        <v>0</v>
      </c>
      <c r="AA33" s="87">
        <f t="shared" si="8"/>
        <v>0</v>
      </c>
      <c r="AB33" s="87">
        <f t="shared" si="9"/>
        <v>0</v>
      </c>
      <c r="AC33" s="87">
        <f t="shared" si="22"/>
        <v>0</v>
      </c>
      <c r="AD33" s="69">
        <f t="shared" si="16"/>
        <v>0</v>
      </c>
      <c r="AE33" s="69">
        <f t="shared" si="26"/>
        <v>0</v>
      </c>
      <c r="AF33" s="70">
        <f t="shared" si="28"/>
        <v>0</v>
      </c>
      <c r="AG33" s="71">
        <f t="shared" si="28"/>
        <v>0</v>
      </c>
      <c r="AH33" s="72">
        <f t="shared" si="28"/>
        <v>0</v>
      </c>
      <c r="AI33" s="73">
        <v>35</v>
      </c>
      <c r="AJ33" s="1">
        <v>25</v>
      </c>
      <c r="AK33" s="74">
        <v>7</v>
      </c>
      <c r="AL33" s="73">
        <f t="shared" si="23"/>
        <v>1.980420515885558E-2</v>
      </c>
      <c r="AM33" s="1">
        <f t="shared" si="23"/>
        <v>2.7725887222397813E-2</v>
      </c>
      <c r="AN33" s="1">
        <f t="shared" si="23"/>
        <v>9.9021025794277892E-2</v>
      </c>
      <c r="AO33" s="75">
        <f t="shared" si="24"/>
        <v>0.98039060993977345</v>
      </c>
      <c r="AP33">
        <f t="shared" si="24"/>
        <v>0.97265494741228553</v>
      </c>
      <c r="AQ33" s="76">
        <f t="shared" si="24"/>
        <v>0.90572366426390671</v>
      </c>
      <c r="AR33" s="88">
        <f t="shared" si="27"/>
        <v>0.99016294281611617</v>
      </c>
      <c r="AS33" s="78">
        <f t="shared" si="27"/>
        <v>0.98626429402858951</v>
      </c>
      <c r="AT33" s="79">
        <f t="shared" si="27"/>
        <v>0.95208401427751332</v>
      </c>
      <c r="AU33" s="80">
        <f t="shared" si="29"/>
        <v>6.270739689749627</v>
      </c>
      <c r="AV33" s="80">
        <f t="shared" si="29"/>
        <v>0.42532887216683107</v>
      </c>
      <c r="AW33" s="81">
        <f t="shared" si="13"/>
        <v>0.28246932394314517</v>
      </c>
      <c r="AX33" s="82">
        <f t="shared" si="18"/>
        <v>0.47025884584230032</v>
      </c>
      <c r="AY33" s="83">
        <f t="shared" si="30"/>
        <v>-0.12542488605638358</v>
      </c>
      <c r="AZ33" s="83">
        <f t="shared" si="30"/>
        <v>-8.5072619766400903E-3</v>
      </c>
      <c r="BA33" s="83">
        <f t="shared" si="30"/>
        <v>-7.9412936089938713E-3</v>
      </c>
      <c r="BB33" s="83">
        <f t="shared" si="30"/>
        <v>-4.8949014564533322E-2</v>
      </c>
      <c r="BC33" s="89">
        <f t="shared" si="20"/>
        <v>-0.19082245620655086</v>
      </c>
      <c r="BD33" s="89">
        <f t="shared" si="21"/>
        <v>0.69968233942401981</v>
      </c>
    </row>
    <row r="34" spans="1:103" x14ac:dyDescent="0.3">
      <c r="A34" s="55">
        <v>30</v>
      </c>
      <c r="B34" s="56" t="e">
        <f>'Inserire dati'!#REF!</f>
        <v>#REF!</v>
      </c>
      <c r="C34" s="56" t="e">
        <f>'Inserire dati'!#REF!</f>
        <v>#REF!</v>
      </c>
      <c r="D34" s="56" t="e">
        <f>'Inserire dati'!#REF!</f>
        <v>#REF!</v>
      </c>
      <c r="E34" s="56">
        <f>'Inserire dati'!D31</f>
        <v>0</v>
      </c>
      <c r="F34" s="56">
        <f>'Inserire dati'!E31</f>
        <v>0</v>
      </c>
      <c r="G34" s="56">
        <f>'Inserire dati'!F31</f>
        <v>0</v>
      </c>
      <c r="H34" s="56">
        <f>'Inserire dati'!G31</f>
        <v>0</v>
      </c>
      <c r="I34" s="57">
        <v>0.45</v>
      </c>
      <c r="J34" s="57">
        <v>0.67</v>
      </c>
      <c r="K34" s="58">
        <v>0.59499999999999997</v>
      </c>
      <c r="L34" s="59">
        <f t="shared" si="4"/>
        <v>0.45</v>
      </c>
      <c r="M34" s="60">
        <v>0.5</v>
      </c>
      <c r="N34" s="57">
        <v>0.5</v>
      </c>
      <c r="O34" s="58">
        <v>0.45400000000000001</v>
      </c>
      <c r="P34" s="59">
        <f t="shared" si="5"/>
        <v>0.5</v>
      </c>
      <c r="Q34" s="61">
        <f t="shared" si="25"/>
        <v>0.22500000000000001</v>
      </c>
      <c r="R34" s="62">
        <f t="shared" si="25"/>
        <v>0.33500000000000002</v>
      </c>
      <c r="S34" s="62">
        <f t="shared" si="25"/>
        <v>0.27012999999999998</v>
      </c>
      <c r="T34" s="62">
        <f t="shared" si="7"/>
        <v>0.22500000000000001</v>
      </c>
      <c r="U34" s="63">
        <v>1</v>
      </c>
      <c r="V34" s="64">
        <v>1</v>
      </c>
      <c r="W34" s="64">
        <v>1</v>
      </c>
      <c r="X34" s="64">
        <v>1</v>
      </c>
      <c r="Y34" s="86">
        <f t="shared" si="14"/>
        <v>0</v>
      </c>
      <c r="Z34" s="87">
        <f t="shared" si="15"/>
        <v>0</v>
      </c>
      <c r="AA34" s="87">
        <f t="shared" si="8"/>
        <v>0</v>
      </c>
      <c r="AB34" s="87">
        <f t="shared" si="9"/>
        <v>0</v>
      </c>
      <c r="AC34" s="87">
        <f t="shared" si="22"/>
        <v>0</v>
      </c>
      <c r="AD34" s="69">
        <f t="shared" si="16"/>
        <v>0</v>
      </c>
      <c r="AE34" s="69">
        <f t="shared" si="26"/>
        <v>0</v>
      </c>
      <c r="AF34" s="70">
        <f t="shared" si="28"/>
        <v>0</v>
      </c>
      <c r="AG34" s="71">
        <f t="shared" si="28"/>
        <v>0</v>
      </c>
      <c r="AH34" s="72">
        <f t="shared" si="28"/>
        <v>0</v>
      </c>
      <c r="AI34" s="73">
        <v>35</v>
      </c>
      <c r="AJ34" s="1">
        <v>25</v>
      </c>
      <c r="AK34" s="74">
        <v>7</v>
      </c>
      <c r="AL34" s="73">
        <f t="shared" si="23"/>
        <v>1.980420515885558E-2</v>
      </c>
      <c r="AM34" s="1">
        <f t="shared" si="23"/>
        <v>2.7725887222397813E-2</v>
      </c>
      <c r="AN34" s="1">
        <f t="shared" si="23"/>
        <v>9.9021025794277892E-2</v>
      </c>
      <c r="AO34" s="75">
        <f t="shared" si="24"/>
        <v>0.98039060993977345</v>
      </c>
      <c r="AP34">
        <f t="shared" si="24"/>
        <v>0.97265494741228553</v>
      </c>
      <c r="AQ34" s="76">
        <f t="shared" si="24"/>
        <v>0.90572366426390671</v>
      </c>
      <c r="AR34" s="88">
        <f t="shared" si="27"/>
        <v>0.99016294281611617</v>
      </c>
      <c r="AS34" s="78">
        <f t="shared" si="27"/>
        <v>0.98626429402858951</v>
      </c>
      <c r="AT34" s="79">
        <f t="shared" si="27"/>
        <v>0.95208401427751332</v>
      </c>
      <c r="AU34" s="80">
        <f t="shared" si="29"/>
        <v>6.1477743092071826</v>
      </c>
      <c r="AV34" s="80">
        <f t="shared" si="29"/>
        <v>0.41698843240863542</v>
      </c>
      <c r="AW34" s="81">
        <f t="shared" si="13"/>
        <v>0.27474518542550369</v>
      </c>
      <c r="AX34" s="82">
        <f t="shared" si="18"/>
        <v>0.42592456500880388</v>
      </c>
      <c r="AY34" s="83">
        <f t="shared" si="30"/>
        <v>-0.12296538054244444</v>
      </c>
      <c r="AZ34" s="83">
        <f t="shared" si="30"/>
        <v>-8.3404397581956502E-3</v>
      </c>
      <c r="BA34" s="83">
        <f t="shared" si="30"/>
        <v>-7.7241385176414767E-3</v>
      </c>
      <c r="BB34" s="83">
        <f t="shared" si="30"/>
        <v>-4.4334280833496442E-2</v>
      </c>
      <c r="BC34" s="89">
        <f t="shared" si="20"/>
        <v>-0.183364239651778</v>
      </c>
      <c r="BD34" s="89">
        <f t="shared" si="21"/>
        <v>0.67233554538985263</v>
      </c>
    </row>
    <row r="35" spans="1:103" x14ac:dyDescent="0.3">
      <c r="A35" s="55">
        <v>31</v>
      </c>
      <c r="B35" s="56" t="e">
        <f>'Inserire dati'!#REF!</f>
        <v>#REF!</v>
      </c>
      <c r="C35" s="56" t="e">
        <f>'Inserire dati'!#REF!</f>
        <v>#REF!</v>
      </c>
      <c r="D35" s="56" t="e">
        <f>'Inserire dati'!#REF!</f>
        <v>#REF!</v>
      </c>
      <c r="E35" s="56">
        <f>'Inserire dati'!D32</f>
        <v>0</v>
      </c>
      <c r="F35" s="56">
        <f>'Inserire dati'!E32</f>
        <v>0</v>
      </c>
      <c r="G35" s="56">
        <f>'Inserire dati'!F32</f>
        <v>0</v>
      </c>
      <c r="H35" s="56">
        <f>'Inserire dati'!G32</f>
        <v>0</v>
      </c>
      <c r="I35" s="57">
        <v>0.45</v>
      </c>
      <c r="J35" s="57">
        <v>0.67</v>
      </c>
      <c r="K35" s="58">
        <v>0.59499999999999997</v>
      </c>
      <c r="L35" s="59">
        <f t="shared" si="4"/>
        <v>0.45</v>
      </c>
      <c r="M35" s="60">
        <v>0.5</v>
      </c>
      <c r="N35" s="57">
        <v>0.5</v>
      </c>
      <c r="O35" s="58">
        <v>0.45400000000000001</v>
      </c>
      <c r="P35" s="59">
        <f t="shared" si="5"/>
        <v>0.5</v>
      </c>
      <c r="Q35" s="61">
        <f t="shared" si="25"/>
        <v>0.22500000000000001</v>
      </c>
      <c r="R35" s="62">
        <f t="shared" si="25"/>
        <v>0.33500000000000002</v>
      </c>
      <c r="S35" s="62">
        <f t="shared" si="25"/>
        <v>0.27012999999999998</v>
      </c>
      <c r="T35" s="62">
        <f t="shared" si="7"/>
        <v>0.22500000000000001</v>
      </c>
      <c r="U35" s="63">
        <v>1</v>
      </c>
      <c r="V35" s="64">
        <v>1</v>
      </c>
      <c r="W35" s="64">
        <v>1</v>
      </c>
      <c r="X35" s="64">
        <v>1</v>
      </c>
      <c r="Y35" s="86">
        <f t="shared" si="14"/>
        <v>0</v>
      </c>
      <c r="Z35" s="87">
        <f t="shared" si="15"/>
        <v>0</v>
      </c>
      <c r="AA35" s="87">
        <f t="shared" si="8"/>
        <v>0</v>
      </c>
      <c r="AB35" s="87">
        <f t="shared" si="9"/>
        <v>0</v>
      </c>
      <c r="AC35" s="87">
        <f t="shared" si="22"/>
        <v>0</v>
      </c>
      <c r="AD35" s="69">
        <f t="shared" si="16"/>
        <v>0</v>
      </c>
      <c r="AE35" s="69">
        <f t="shared" si="26"/>
        <v>0</v>
      </c>
      <c r="AF35" s="70">
        <f t="shared" si="28"/>
        <v>0</v>
      </c>
      <c r="AG35" s="71">
        <f t="shared" si="28"/>
        <v>0</v>
      </c>
      <c r="AH35" s="72">
        <f t="shared" si="28"/>
        <v>0</v>
      </c>
      <c r="AI35" s="73">
        <v>35</v>
      </c>
      <c r="AJ35" s="1">
        <v>25</v>
      </c>
      <c r="AK35" s="74">
        <v>7</v>
      </c>
      <c r="AL35" s="73">
        <f t="shared" si="23"/>
        <v>1.980420515885558E-2</v>
      </c>
      <c r="AM35" s="1">
        <f t="shared" si="23"/>
        <v>2.7725887222397813E-2</v>
      </c>
      <c r="AN35" s="1">
        <f t="shared" si="23"/>
        <v>9.9021025794277892E-2</v>
      </c>
      <c r="AO35" s="75">
        <f t="shared" si="24"/>
        <v>0.98039060993977345</v>
      </c>
      <c r="AP35">
        <f t="shared" si="24"/>
        <v>0.97265494741228553</v>
      </c>
      <c r="AQ35" s="76">
        <f t="shared" si="24"/>
        <v>0.90572366426390671</v>
      </c>
      <c r="AR35" s="88">
        <f t="shared" si="27"/>
        <v>0.99016294281611617</v>
      </c>
      <c r="AS35" s="78">
        <f t="shared" si="27"/>
        <v>0.98626429402858951</v>
      </c>
      <c r="AT35" s="79">
        <f t="shared" si="27"/>
        <v>0.95208401427751332</v>
      </c>
      <c r="AU35" s="80">
        <f t="shared" si="29"/>
        <v>6.0272202047756993</v>
      </c>
      <c r="AV35" s="80">
        <f t="shared" si="29"/>
        <v>0.40881154358693206</v>
      </c>
      <c r="AW35" s="81">
        <f t="shared" si="13"/>
        <v>0.26723226388182192</v>
      </c>
      <c r="AX35" s="82">
        <f t="shared" si="18"/>
        <v>0.3857699577197844</v>
      </c>
      <c r="AY35" s="83">
        <f t="shared" si="30"/>
        <v>-0.12055410443148329</v>
      </c>
      <c r="AZ35" s="83">
        <f t="shared" si="30"/>
        <v>-8.1768888217033653E-3</v>
      </c>
      <c r="BA35" s="83">
        <f t="shared" si="30"/>
        <v>-7.512921543681772E-3</v>
      </c>
      <c r="BB35" s="83">
        <f t="shared" si="30"/>
        <v>-4.0154607289019484E-2</v>
      </c>
      <c r="BC35" s="89">
        <f t="shared" si="20"/>
        <v>-0.17639852208588791</v>
      </c>
      <c r="BD35" s="89">
        <f t="shared" si="21"/>
        <v>0.64679458098158893</v>
      </c>
    </row>
    <row r="36" spans="1:103" ht="15" customHeight="1" x14ac:dyDescent="0.3">
      <c r="A36" s="55">
        <v>32</v>
      </c>
      <c r="B36" s="56" t="e">
        <f>'Inserire dati'!#REF!</f>
        <v>#REF!</v>
      </c>
      <c r="C36" s="56" t="e">
        <f>'Inserire dati'!#REF!</f>
        <v>#REF!</v>
      </c>
      <c r="D36" s="56" t="e">
        <f>'Inserire dati'!#REF!</f>
        <v>#REF!</v>
      </c>
      <c r="E36" s="56">
        <f>'Inserire dati'!D33</f>
        <v>41.25</v>
      </c>
      <c r="F36" s="56">
        <f>'Inserire dati'!E33</f>
        <v>2.0625</v>
      </c>
      <c r="G36" s="56">
        <f>'Inserire dati'!F33</f>
        <v>2.0625</v>
      </c>
      <c r="H36" s="56">
        <f>'Inserire dati'!G33</f>
        <v>13.750000000000002</v>
      </c>
      <c r="I36" s="57">
        <v>0.45</v>
      </c>
      <c r="J36" s="57">
        <v>0.67</v>
      </c>
      <c r="K36" s="58">
        <v>0.59499999999999997</v>
      </c>
      <c r="L36" s="59">
        <f t="shared" si="4"/>
        <v>0.45</v>
      </c>
      <c r="M36" s="60">
        <v>0.5</v>
      </c>
      <c r="N36" s="57">
        <v>0.5</v>
      </c>
      <c r="O36" s="58">
        <v>0.45400000000000001</v>
      </c>
      <c r="P36" s="59">
        <f t="shared" si="5"/>
        <v>0.5</v>
      </c>
      <c r="Q36" s="61">
        <f t="shared" si="25"/>
        <v>0.22500000000000001</v>
      </c>
      <c r="R36" s="62">
        <f t="shared" si="25"/>
        <v>0.33500000000000002</v>
      </c>
      <c r="S36" s="62">
        <f t="shared" si="25"/>
        <v>0.27012999999999998</v>
      </c>
      <c r="T36" s="62">
        <f t="shared" si="7"/>
        <v>0.22500000000000001</v>
      </c>
      <c r="U36" s="63">
        <v>1</v>
      </c>
      <c r="V36" s="64">
        <v>1</v>
      </c>
      <c r="W36" s="64">
        <v>1</v>
      </c>
      <c r="X36" s="64">
        <v>1</v>
      </c>
      <c r="Y36" s="86">
        <f t="shared" si="14"/>
        <v>43.3125</v>
      </c>
      <c r="Z36" s="87">
        <f t="shared" si="15"/>
        <v>41.25</v>
      </c>
      <c r="AA36" s="87">
        <f t="shared" si="8"/>
        <v>2.0625</v>
      </c>
      <c r="AB36" s="87">
        <f t="shared" si="9"/>
        <v>2.0625</v>
      </c>
      <c r="AC36" s="87">
        <f t="shared" si="22"/>
        <v>13.750000000000002</v>
      </c>
      <c r="AD36" s="69">
        <f t="shared" si="16"/>
        <v>9.9721875000000004</v>
      </c>
      <c r="AE36" s="69">
        <f t="shared" si="26"/>
        <v>9.28125</v>
      </c>
      <c r="AF36" s="70">
        <f t="shared" si="28"/>
        <v>0.69093750000000009</v>
      </c>
      <c r="AG36" s="71">
        <f t="shared" si="28"/>
        <v>0.55714312499999996</v>
      </c>
      <c r="AH36" s="72">
        <f t="shared" si="28"/>
        <v>3.0937500000000004</v>
      </c>
      <c r="AI36" s="73">
        <v>35</v>
      </c>
      <c r="AJ36" s="1">
        <v>25</v>
      </c>
      <c r="AK36" s="74">
        <v>7</v>
      </c>
      <c r="AL36" s="73">
        <f t="shared" si="23"/>
        <v>1.980420515885558E-2</v>
      </c>
      <c r="AM36" s="1">
        <f t="shared" si="23"/>
        <v>2.7725887222397813E-2</v>
      </c>
      <c r="AN36" s="1">
        <f t="shared" si="23"/>
        <v>9.9021025794277892E-2</v>
      </c>
      <c r="AO36" s="75">
        <f t="shared" si="24"/>
        <v>0.98039060993977345</v>
      </c>
      <c r="AP36">
        <f t="shared" si="24"/>
        <v>0.97265494741228553</v>
      </c>
      <c r="AQ36" s="76">
        <f t="shared" si="24"/>
        <v>0.90572366426390671</v>
      </c>
      <c r="AR36" s="88">
        <f t="shared" si="27"/>
        <v>0.99016294281611617</v>
      </c>
      <c r="AS36" s="78">
        <f t="shared" si="27"/>
        <v>0.98626429402858951</v>
      </c>
      <c r="AT36" s="79">
        <f t="shared" si="27"/>
        <v>0.95208401427751332</v>
      </c>
      <c r="AU36" s="80">
        <f t="shared" si="29"/>
        <v>5.9090300928013741</v>
      </c>
      <c r="AV36" s="80">
        <f t="shared" si="29"/>
        <v>0.40079499856761258</v>
      </c>
      <c r="AW36" s="81">
        <f t="shared" si="13"/>
        <v>0.25992478357283949</v>
      </c>
      <c r="AX36" s="82">
        <f t="shared" si="18"/>
        <v>0.34940097966889549</v>
      </c>
      <c r="AY36" s="83">
        <f t="shared" si="30"/>
        <v>-0.11819011197432516</v>
      </c>
      <c r="AZ36" s="83">
        <f t="shared" si="30"/>
        <v>-8.0165450193194765E-3</v>
      </c>
      <c r="BA36" s="83">
        <f t="shared" si="30"/>
        <v>-7.3074803089824281E-3</v>
      </c>
      <c r="BB36" s="83">
        <f t="shared" si="30"/>
        <v>-3.63689780508889E-2</v>
      </c>
      <c r="BC36" s="89">
        <f t="shared" si="20"/>
        <v>-0.16988311535351597</v>
      </c>
      <c r="BD36" s="89">
        <f t="shared" si="21"/>
        <v>0.62290475629622521</v>
      </c>
    </row>
    <row r="37" spans="1:103" x14ac:dyDescent="0.3">
      <c r="A37" s="55">
        <v>33</v>
      </c>
      <c r="B37" s="56" t="e">
        <f>'Inserire dati'!#REF!</f>
        <v>#REF!</v>
      </c>
      <c r="C37" s="56" t="e">
        <f>'Inserire dati'!#REF!</f>
        <v>#REF!</v>
      </c>
      <c r="D37" s="56" t="e">
        <f>'Inserire dati'!#REF!</f>
        <v>#REF!</v>
      </c>
      <c r="E37" s="56">
        <f>'Inserire dati'!D34</f>
        <v>0</v>
      </c>
      <c r="F37" s="56">
        <f>'Inserire dati'!E34</f>
        <v>0</v>
      </c>
      <c r="G37" s="56">
        <f>'Inserire dati'!F34</f>
        <v>0</v>
      </c>
      <c r="H37" s="56">
        <f>'Inserire dati'!G34</f>
        <v>0</v>
      </c>
      <c r="I37" s="57">
        <v>0.45</v>
      </c>
      <c r="J37" s="57">
        <v>0.67</v>
      </c>
      <c r="K37" s="58">
        <v>0.59499999999999997</v>
      </c>
      <c r="L37" s="59">
        <f t="shared" si="4"/>
        <v>0.45</v>
      </c>
      <c r="M37" s="60">
        <v>0.5</v>
      </c>
      <c r="N37" s="57">
        <v>0.5</v>
      </c>
      <c r="O37" s="58">
        <v>0.45400000000000001</v>
      </c>
      <c r="P37" s="59">
        <f t="shared" si="5"/>
        <v>0.5</v>
      </c>
      <c r="Q37" s="61">
        <f t="shared" si="25"/>
        <v>0.22500000000000001</v>
      </c>
      <c r="R37" s="62">
        <f t="shared" si="25"/>
        <v>0.33500000000000002</v>
      </c>
      <c r="S37" s="62">
        <f t="shared" si="25"/>
        <v>0.27012999999999998</v>
      </c>
      <c r="T37" s="62">
        <f t="shared" si="7"/>
        <v>0.22500000000000001</v>
      </c>
      <c r="U37" s="63">
        <v>1</v>
      </c>
      <c r="V37" s="64">
        <v>1</v>
      </c>
      <c r="W37" s="64">
        <v>1</v>
      </c>
      <c r="X37" s="64">
        <v>1</v>
      </c>
      <c r="Y37" s="86">
        <f t="shared" si="14"/>
        <v>0</v>
      </c>
      <c r="Z37" s="87">
        <f t="shared" si="15"/>
        <v>0</v>
      </c>
      <c r="AA37" s="87">
        <f t="shared" si="8"/>
        <v>0</v>
      </c>
      <c r="AB37" s="87">
        <f t="shared" si="9"/>
        <v>0</v>
      </c>
      <c r="AC37" s="87">
        <f t="shared" si="22"/>
        <v>0</v>
      </c>
      <c r="AD37" s="69">
        <f t="shared" si="16"/>
        <v>0</v>
      </c>
      <c r="AE37" s="69">
        <f t="shared" si="26"/>
        <v>0</v>
      </c>
      <c r="AF37" s="70">
        <f t="shared" si="28"/>
        <v>0</v>
      </c>
      <c r="AG37" s="71">
        <f t="shared" si="28"/>
        <v>0</v>
      </c>
      <c r="AH37" s="72">
        <f t="shared" si="28"/>
        <v>0</v>
      </c>
      <c r="AI37" s="73">
        <v>35</v>
      </c>
      <c r="AJ37" s="1">
        <v>25</v>
      </c>
      <c r="AK37" s="74">
        <v>7</v>
      </c>
      <c r="AL37" s="73">
        <f t="shared" si="23"/>
        <v>1.980420515885558E-2</v>
      </c>
      <c r="AM37" s="1">
        <f t="shared" si="23"/>
        <v>2.7725887222397813E-2</v>
      </c>
      <c r="AN37" s="1">
        <f t="shared" si="23"/>
        <v>9.9021025794277892E-2</v>
      </c>
      <c r="AO37" s="75">
        <f t="shared" si="24"/>
        <v>0.98039060993977345</v>
      </c>
      <c r="AP37">
        <f t="shared" si="24"/>
        <v>0.97265494741228553</v>
      </c>
      <c r="AQ37" s="76">
        <f t="shared" si="24"/>
        <v>0.90572366426390671</v>
      </c>
      <c r="AR37" s="88">
        <f t="shared" si="27"/>
        <v>0.99016294281611617</v>
      </c>
      <c r="AS37" s="78">
        <f t="shared" si="27"/>
        <v>0.98626429402858951</v>
      </c>
      <c r="AT37" s="79">
        <f t="shared" si="27"/>
        <v>0.95208401427751332</v>
      </c>
      <c r="AU37" s="80">
        <f t="shared" si="29"/>
        <v>14.983107429846093</v>
      </c>
      <c r="AV37" s="80">
        <f t="shared" si="29"/>
        <v>1.0770763614085226</v>
      </c>
      <c r="AW37" s="81">
        <f t="shared" si="13"/>
        <v>0.80230749754819708</v>
      </c>
      <c r="AX37" s="82">
        <f t="shared" si="18"/>
        <v>3.261970654774168</v>
      </c>
      <c r="AY37" s="83">
        <f t="shared" si="30"/>
        <v>9.0740773370447201</v>
      </c>
      <c r="AZ37" s="83">
        <f t="shared" si="30"/>
        <v>0.67628136284091001</v>
      </c>
      <c r="BA37" s="83">
        <f t="shared" si="30"/>
        <v>0.54238271397535764</v>
      </c>
      <c r="BB37" s="83">
        <f t="shared" si="30"/>
        <v>2.9125696751052725</v>
      </c>
      <c r="BC37" s="89">
        <f t="shared" si="20"/>
        <v>13.20531108896626</v>
      </c>
      <c r="BD37" s="89">
        <f t="shared" si="21"/>
        <v>-48.419473992876284</v>
      </c>
    </row>
    <row r="38" spans="1:103" x14ac:dyDescent="0.3">
      <c r="A38" s="55">
        <v>34</v>
      </c>
      <c r="B38" s="56" t="e">
        <f>'Inserire dati'!#REF!</f>
        <v>#REF!</v>
      </c>
      <c r="C38" s="56" t="e">
        <f>'Inserire dati'!#REF!</f>
        <v>#REF!</v>
      </c>
      <c r="D38" s="56" t="e">
        <f>'Inserire dati'!#REF!</f>
        <v>#REF!</v>
      </c>
      <c r="E38" s="56">
        <f>'Inserire dati'!D35</f>
        <v>0</v>
      </c>
      <c r="F38" s="56">
        <f>'Inserire dati'!E35</f>
        <v>0</v>
      </c>
      <c r="G38" s="56">
        <f>'Inserire dati'!F35</f>
        <v>0</v>
      </c>
      <c r="H38" s="56">
        <f>'Inserire dati'!G35</f>
        <v>0</v>
      </c>
      <c r="I38" s="57">
        <v>0.45</v>
      </c>
      <c r="J38" s="57">
        <v>0.67</v>
      </c>
      <c r="K38" s="58">
        <v>0.59499999999999997</v>
      </c>
      <c r="L38" s="59">
        <f t="shared" si="4"/>
        <v>0.45</v>
      </c>
      <c r="M38" s="60">
        <v>0.5</v>
      </c>
      <c r="N38" s="57">
        <v>0.5</v>
      </c>
      <c r="O38" s="58">
        <v>0.45400000000000001</v>
      </c>
      <c r="P38" s="59">
        <f t="shared" si="5"/>
        <v>0.5</v>
      </c>
      <c r="Q38" s="61">
        <f t="shared" si="25"/>
        <v>0.22500000000000001</v>
      </c>
      <c r="R38" s="62">
        <f t="shared" si="25"/>
        <v>0.33500000000000002</v>
      </c>
      <c r="S38" s="62">
        <f t="shared" si="25"/>
        <v>0.27012999999999998</v>
      </c>
      <c r="T38" s="62">
        <f t="shared" si="7"/>
        <v>0.22500000000000001</v>
      </c>
      <c r="U38" s="63">
        <v>1</v>
      </c>
      <c r="V38" s="64">
        <v>1</v>
      </c>
      <c r="W38" s="64">
        <v>1</v>
      </c>
      <c r="X38" s="64">
        <v>1</v>
      </c>
      <c r="Y38" s="86">
        <f t="shared" si="14"/>
        <v>0</v>
      </c>
      <c r="Z38" s="87">
        <f t="shared" si="15"/>
        <v>0</v>
      </c>
      <c r="AA38" s="87">
        <f t="shared" si="8"/>
        <v>0</v>
      </c>
      <c r="AB38" s="87">
        <f t="shared" si="9"/>
        <v>0</v>
      </c>
      <c r="AC38" s="87">
        <f t="shared" si="22"/>
        <v>0</v>
      </c>
      <c r="AD38" s="69">
        <f t="shared" si="16"/>
        <v>0</v>
      </c>
      <c r="AE38" s="69">
        <f t="shared" si="26"/>
        <v>0</v>
      </c>
      <c r="AF38" s="70">
        <f t="shared" si="28"/>
        <v>0</v>
      </c>
      <c r="AG38" s="71">
        <f t="shared" si="28"/>
        <v>0</v>
      </c>
      <c r="AH38" s="72">
        <f t="shared" si="28"/>
        <v>0</v>
      </c>
      <c r="AI38" s="73">
        <v>35</v>
      </c>
      <c r="AJ38" s="1">
        <v>25</v>
      </c>
      <c r="AK38" s="74">
        <v>7</v>
      </c>
      <c r="AL38" s="73">
        <f t="shared" si="23"/>
        <v>1.980420515885558E-2</v>
      </c>
      <c r="AM38" s="1">
        <f t="shared" si="23"/>
        <v>2.7725887222397813E-2</v>
      </c>
      <c r="AN38" s="1">
        <f t="shared" si="23"/>
        <v>9.9021025794277892E-2</v>
      </c>
      <c r="AO38" s="75">
        <f t="shared" si="24"/>
        <v>0.98039060993977345</v>
      </c>
      <c r="AP38">
        <f t="shared" si="24"/>
        <v>0.97265494741228553</v>
      </c>
      <c r="AQ38" s="76">
        <f t="shared" si="24"/>
        <v>0.90572366426390671</v>
      </c>
      <c r="AR38" s="88">
        <f t="shared" si="27"/>
        <v>0.99016294281611617</v>
      </c>
      <c r="AS38" s="78">
        <f t="shared" si="27"/>
        <v>0.98626429402858951</v>
      </c>
      <c r="AT38" s="79">
        <f t="shared" si="27"/>
        <v>0.95208401427751332</v>
      </c>
      <c r="AU38" s="80">
        <f t="shared" ref="AU38:AV44" si="31">AU37*$AO37+$AR37*AE37</f>
        <v>14.689297831939962</v>
      </c>
      <c r="AV38" s="80">
        <f t="shared" si="31"/>
        <v>1.0559555509130134</v>
      </c>
      <c r="AW38" s="81">
        <f t="shared" si="13"/>
        <v>0.78036835683622408</v>
      </c>
      <c r="AX38" s="82">
        <f t="shared" si="18"/>
        <v>2.9544440141633945</v>
      </c>
      <c r="AY38" s="83">
        <f t="shared" si="30"/>
        <v>-0.29380959790613126</v>
      </c>
      <c r="AZ38" s="83">
        <f t="shared" si="30"/>
        <v>-2.1120810495509179E-2</v>
      </c>
      <c r="BA38" s="83">
        <f t="shared" si="30"/>
        <v>-2.1939140711973004E-2</v>
      </c>
      <c r="BB38" s="83">
        <f t="shared" si="30"/>
        <v>-0.30752664061077351</v>
      </c>
      <c r="BC38" s="89">
        <f t="shared" si="20"/>
        <v>-0.64439618972438695</v>
      </c>
      <c r="BD38" s="89">
        <f t="shared" si="21"/>
        <v>2.3627860289894187</v>
      </c>
    </row>
    <row r="39" spans="1:103" x14ac:dyDescent="0.3">
      <c r="A39" s="55">
        <v>35</v>
      </c>
      <c r="B39" s="56" t="e">
        <f>'Inserire dati'!#REF!</f>
        <v>#REF!</v>
      </c>
      <c r="C39" s="56" t="e">
        <f>'Inserire dati'!#REF!</f>
        <v>#REF!</v>
      </c>
      <c r="D39" s="56" t="e">
        <f>'Inserire dati'!#REF!</f>
        <v>#REF!</v>
      </c>
      <c r="E39" s="56">
        <f>'Inserire dati'!D36</f>
        <v>0</v>
      </c>
      <c r="F39" s="56">
        <f>'Inserire dati'!E36</f>
        <v>0</v>
      </c>
      <c r="G39" s="56">
        <f>'Inserire dati'!F36</f>
        <v>0</v>
      </c>
      <c r="H39" s="56">
        <f>'Inserire dati'!G36</f>
        <v>0</v>
      </c>
      <c r="I39" s="57">
        <v>0.45</v>
      </c>
      <c r="J39" s="57">
        <v>0.67</v>
      </c>
      <c r="K39" s="58">
        <v>0.59499999999999997</v>
      </c>
      <c r="L39" s="59">
        <f t="shared" si="4"/>
        <v>0.45</v>
      </c>
      <c r="M39" s="60">
        <v>0.5</v>
      </c>
      <c r="N39" s="57">
        <v>0.5</v>
      </c>
      <c r="O39" s="58">
        <v>0.45400000000000001</v>
      </c>
      <c r="P39" s="59">
        <f t="shared" si="5"/>
        <v>0.5</v>
      </c>
      <c r="Q39" s="61">
        <f t="shared" si="25"/>
        <v>0.22500000000000001</v>
      </c>
      <c r="R39" s="62">
        <f t="shared" si="25"/>
        <v>0.33500000000000002</v>
      </c>
      <c r="S39" s="62">
        <f t="shared" si="25"/>
        <v>0.27012999999999998</v>
      </c>
      <c r="T39" s="62">
        <f t="shared" si="7"/>
        <v>0.22500000000000001</v>
      </c>
      <c r="U39" s="63">
        <v>1</v>
      </c>
      <c r="V39" s="64">
        <v>1</v>
      </c>
      <c r="W39" s="64">
        <v>1</v>
      </c>
      <c r="X39" s="64">
        <v>1</v>
      </c>
      <c r="Y39" s="86">
        <f t="shared" si="14"/>
        <v>0</v>
      </c>
      <c r="Z39" s="87">
        <f t="shared" si="15"/>
        <v>0</v>
      </c>
      <c r="AA39" s="87">
        <f t="shared" si="8"/>
        <v>0</v>
      </c>
      <c r="AB39" s="87">
        <f t="shared" si="9"/>
        <v>0</v>
      </c>
      <c r="AC39" s="87">
        <f t="shared" si="22"/>
        <v>0</v>
      </c>
      <c r="AD39" s="69">
        <f t="shared" si="16"/>
        <v>0</v>
      </c>
      <c r="AE39" s="69">
        <f t="shared" si="26"/>
        <v>0</v>
      </c>
      <c r="AF39" s="70">
        <f t="shared" si="28"/>
        <v>0</v>
      </c>
      <c r="AG39" s="71">
        <f t="shared" si="28"/>
        <v>0</v>
      </c>
      <c r="AH39" s="72">
        <f t="shared" si="28"/>
        <v>0</v>
      </c>
      <c r="AI39" s="73">
        <v>35</v>
      </c>
      <c r="AJ39" s="1">
        <v>25</v>
      </c>
      <c r="AK39" s="74">
        <v>7</v>
      </c>
      <c r="AL39" s="73">
        <f t="shared" si="23"/>
        <v>1.980420515885558E-2</v>
      </c>
      <c r="AM39" s="1">
        <f t="shared" si="23"/>
        <v>2.7725887222397813E-2</v>
      </c>
      <c r="AN39" s="1">
        <f t="shared" si="23"/>
        <v>9.9021025794277892E-2</v>
      </c>
      <c r="AO39" s="75">
        <f t="shared" si="24"/>
        <v>0.98039060993977345</v>
      </c>
      <c r="AP39">
        <f t="shared" si="24"/>
        <v>0.97265494741228553</v>
      </c>
      <c r="AQ39" s="76">
        <f t="shared" si="24"/>
        <v>0.90572366426390671</v>
      </c>
      <c r="AR39" s="88">
        <f t="shared" si="27"/>
        <v>0.99016294281611617</v>
      </c>
      <c r="AS39" s="78">
        <f t="shared" si="27"/>
        <v>0.98626429402858951</v>
      </c>
      <c r="AT39" s="79">
        <f t="shared" si="27"/>
        <v>0.95208401427751332</v>
      </c>
      <c r="AU39" s="80">
        <f t="shared" si="31"/>
        <v>14.401249661042611</v>
      </c>
      <c r="AV39" s="80">
        <f t="shared" si="31"/>
        <v>1.0352489066288988</v>
      </c>
      <c r="AW39" s="81">
        <f t="shared" si="13"/>
        <v>0.7590291430807492</v>
      </c>
      <c r="AX39" s="82">
        <f t="shared" si="18"/>
        <v>2.6759098583706353</v>
      </c>
      <c r="AY39" s="83">
        <f t="shared" si="30"/>
        <v>-0.28804817089735124</v>
      </c>
      <c r="AZ39" s="83">
        <f t="shared" si="30"/>
        <v>-2.0706644284114617E-2</v>
      </c>
      <c r="BA39" s="83">
        <f t="shared" si="30"/>
        <v>-2.1339213755474873E-2</v>
      </c>
      <c r="BB39" s="83">
        <f t="shared" si="30"/>
        <v>-0.2785341557927592</v>
      </c>
      <c r="BC39" s="89">
        <f t="shared" si="20"/>
        <v>-0.60862818472969993</v>
      </c>
      <c r="BD39" s="89">
        <f t="shared" si="21"/>
        <v>2.2316366773422329</v>
      </c>
    </row>
    <row r="40" spans="1:103" ht="15" customHeight="1" x14ac:dyDescent="0.3">
      <c r="A40" s="55">
        <v>36</v>
      </c>
      <c r="B40" s="56" t="e">
        <f>'Inserire dati'!#REF!</f>
        <v>#REF!</v>
      </c>
      <c r="C40" s="56" t="e">
        <f>'Inserire dati'!#REF!</f>
        <v>#REF!</v>
      </c>
      <c r="D40" s="56" t="e">
        <f>'Inserire dati'!#REF!</f>
        <v>#REF!</v>
      </c>
      <c r="E40" s="56">
        <f>'Inserire dati'!D37</f>
        <v>0</v>
      </c>
      <c r="F40" s="56">
        <f>'Inserire dati'!E37</f>
        <v>0</v>
      </c>
      <c r="G40" s="56">
        <f>'Inserire dati'!F37</f>
        <v>0</v>
      </c>
      <c r="H40" s="56">
        <f>'Inserire dati'!G37</f>
        <v>0</v>
      </c>
      <c r="I40" s="57">
        <v>0.45</v>
      </c>
      <c r="J40" s="57">
        <v>0.67</v>
      </c>
      <c r="K40" s="58">
        <v>0.59499999999999997</v>
      </c>
      <c r="L40" s="59">
        <f t="shared" si="4"/>
        <v>0.45</v>
      </c>
      <c r="M40" s="60">
        <v>0.5</v>
      </c>
      <c r="N40" s="57">
        <v>0.5</v>
      </c>
      <c r="O40" s="58">
        <v>0.45400000000000001</v>
      </c>
      <c r="P40" s="59">
        <f t="shared" si="5"/>
        <v>0.5</v>
      </c>
      <c r="Q40" s="61">
        <f t="shared" si="25"/>
        <v>0.22500000000000001</v>
      </c>
      <c r="R40" s="62">
        <f t="shared" si="25"/>
        <v>0.33500000000000002</v>
      </c>
      <c r="S40" s="62">
        <f t="shared" si="25"/>
        <v>0.27012999999999998</v>
      </c>
      <c r="T40" s="62">
        <f t="shared" si="7"/>
        <v>0.22500000000000001</v>
      </c>
      <c r="U40" s="63">
        <v>1</v>
      </c>
      <c r="V40" s="64">
        <v>1</v>
      </c>
      <c r="W40" s="64">
        <v>1</v>
      </c>
      <c r="X40" s="64">
        <v>1</v>
      </c>
      <c r="Y40" s="86">
        <f t="shared" si="14"/>
        <v>0</v>
      </c>
      <c r="Z40" s="87">
        <f t="shared" si="15"/>
        <v>0</v>
      </c>
      <c r="AA40" s="87">
        <f t="shared" si="8"/>
        <v>0</v>
      </c>
      <c r="AB40" s="87">
        <f t="shared" si="9"/>
        <v>0</v>
      </c>
      <c r="AC40" s="87">
        <f t="shared" si="22"/>
        <v>0</v>
      </c>
      <c r="AD40" s="69">
        <f t="shared" si="16"/>
        <v>0</v>
      </c>
      <c r="AE40" s="69">
        <f t="shared" si="26"/>
        <v>0</v>
      </c>
      <c r="AF40" s="70">
        <f t="shared" si="28"/>
        <v>0</v>
      </c>
      <c r="AG40" s="71">
        <f t="shared" si="28"/>
        <v>0</v>
      </c>
      <c r="AH40" s="72">
        <f t="shared" si="28"/>
        <v>0</v>
      </c>
      <c r="AI40" s="73">
        <v>35</v>
      </c>
      <c r="AJ40" s="1">
        <v>25</v>
      </c>
      <c r="AK40" s="74">
        <v>7</v>
      </c>
      <c r="AL40" s="73">
        <f t="shared" si="23"/>
        <v>1.980420515885558E-2</v>
      </c>
      <c r="AM40" s="1">
        <f t="shared" si="23"/>
        <v>2.7725887222397813E-2</v>
      </c>
      <c r="AN40" s="1">
        <f t="shared" si="23"/>
        <v>9.9021025794277892E-2</v>
      </c>
      <c r="AO40" s="75">
        <f t="shared" si="24"/>
        <v>0.98039060993977345</v>
      </c>
      <c r="AP40">
        <f t="shared" si="24"/>
        <v>0.97265494741228553</v>
      </c>
      <c r="AQ40" s="76">
        <f t="shared" si="24"/>
        <v>0.90572366426390671</v>
      </c>
      <c r="AR40" s="88">
        <f t="shared" si="27"/>
        <v>0.99016294281611617</v>
      </c>
      <c r="AS40" s="78">
        <f t="shared" si="27"/>
        <v>0.98626429402858951</v>
      </c>
      <c r="AT40" s="79">
        <f t="shared" si="27"/>
        <v>0.95208401427751332</v>
      </c>
      <c r="AU40" s="80">
        <f t="shared" si="31"/>
        <v>14.118849939084521</v>
      </c>
      <c r="AV40" s="80">
        <f t="shared" si="31"/>
        <v>1.0149483070093896</v>
      </c>
      <c r="AW40" s="81">
        <f t="shared" si="13"/>
        <v>0.73827345124759824</v>
      </c>
      <c r="AX40" s="82">
        <f t="shared" si="18"/>
        <v>2.4236348821633635</v>
      </c>
      <c r="AY40" s="83">
        <f t="shared" si="30"/>
        <v>-0.2823997219580896</v>
      </c>
      <c r="AZ40" s="83">
        <f t="shared" si="30"/>
        <v>-2.0300599619509141E-2</v>
      </c>
      <c r="BA40" s="83">
        <f t="shared" si="30"/>
        <v>-2.0755691833150958E-2</v>
      </c>
      <c r="BB40" s="83">
        <f t="shared" si="30"/>
        <v>-0.25227497620727179</v>
      </c>
      <c r="BC40" s="89">
        <f t="shared" si="20"/>
        <v>-0.57573098961802149</v>
      </c>
      <c r="BD40" s="89">
        <f t="shared" si="21"/>
        <v>2.1110136285994119</v>
      </c>
    </row>
    <row r="41" spans="1:103" x14ac:dyDescent="0.3">
      <c r="A41" s="55">
        <v>37</v>
      </c>
      <c r="B41" s="56" t="e">
        <f>'Inserire dati'!#REF!</f>
        <v>#REF!</v>
      </c>
      <c r="C41" s="56" t="e">
        <f>'Inserire dati'!#REF!</f>
        <v>#REF!</v>
      </c>
      <c r="D41" s="56" t="e">
        <f>'Inserire dati'!#REF!</f>
        <v>#REF!</v>
      </c>
      <c r="E41" s="56">
        <f>'Inserire dati'!D38</f>
        <v>0</v>
      </c>
      <c r="F41" s="56">
        <f>'Inserire dati'!E38</f>
        <v>0</v>
      </c>
      <c r="G41" s="56">
        <f>'Inserire dati'!F38</f>
        <v>0</v>
      </c>
      <c r="H41" s="56">
        <f>'Inserire dati'!G38</f>
        <v>0</v>
      </c>
      <c r="I41" s="57">
        <v>0.45</v>
      </c>
      <c r="J41" s="57">
        <v>0.67</v>
      </c>
      <c r="K41" s="58">
        <v>0.59499999999999997</v>
      </c>
      <c r="L41" s="59">
        <f t="shared" si="4"/>
        <v>0.45</v>
      </c>
      <c r="M41" s="60">
        <v>0.5</v>
      </c>
      <c r="N41" s="57">
        <v>0.5</v>
      </c>
      <c r="O41" s="58">
        <v>0.45400000000000001</v>
      </c>
      <c r="P41" s="59">
        <f t="shared" si="5"/>
        <v>0.5</v>
      </c>
      <c r="Q41" s="61">
        <f t="shared" si="25"/>
        <v>0.22500000000000001</v>
      </c>
      <c r="R41" s="62">
        <f t="shared" si="25"/>
        <v>0.33500000000000002</v>
      </c>
      <c r="S41" s="62">
        <f t="shared" si="25"/>
        <v>0.27012999999999998</v>
      </c>
      <c r="T41" s="62">
        <f t="shared" si="7"/>
        <v>0.22500000000000001</v>
      </c>
      <c r="U41" s="63">
        <v>1</v>
      </c>
      <c r="V41" s="64">
        <v>1</v>
      </c>
      <c r="W41" s="64">
        <v>1</v>
      </c>
      <c r="X41" s="64">
        <v>1</v>
      </c>
      <c r="Y41" s="86">
        <f t="shared" si="14"/>
        <v>0</v>
      </c>
      <c r="Z41" s="87">
        <f t="shared" si="15"/>
        <v>0</v>
      </c>
      <c r="AA41" s="87">
        <f t="shared" si="8"/>
        <v>0</v>
      </c>
      <c r="AB41" s="87">
        <f t="shared" si="9"/>
        <v>0</v>
      </c>
      <c r="AC41" s="87">
        <f t="shared" si="22"/>
        <v>0</v>
      </c>
      <c r="AD41" s="69">
        <f t="shared" si="16"/>
        <v>0</v>
      </c>
      <c r="AE41" s="69">
        <f t="shared" si="26"/>
        <v>0</v>
      </c>
      <c r="AF41" s="70">
        <f t="shared" si="28"/>
        <v>0</v>
      </c>
      <c r="AG41" s="71">
        <f t="shared" si="28"/>
        <v>0</v>
      </c>
      <c r="AH41" s="72">
        <f t="shared" si="28"/>
        <v>0</v>
      </c>
      <c r="AI41" s="73">
        <v>35</v>
      </c>
      <c r="AJ41" s="1">
        <v>25</v>
      </c>
      <c r="AK41" s="74">
        <v>7</v>
      </c>
      <c r="AL41" s="73">
        <f t="shared" si="23"/>
        <v>1.980420515885558E-2</v>
      </c>
      <c r="AM41" s="1">
        <f t="shared" si="23"/>
        <v>2.7725887222397813E-2</v>
      </c>
      <c r="AN41" s="1">
        <f t="shared" si="23"/>
        <v>9.9021025794277892E-2</v>
      </c>
      <c r="AO41" s="75">
        <f t="shared" si="24"/>
        <v>0.98039060993977345</v>
      </c>
      <c r="AP41">
        <f t="shared" si="24"/>
        <v>0.97265494741228553</v>
      </c>
      <c r="AQ41" s="76">
        <f t="shared" si="24"/>
        <v>0.90572366426390671</v>
      </c>
      <c r="AR41" s="88">
        <f t="shared" si="27"/>
        <v>0.99016294281611617</v>
      </c>
      <c r="AS41" s="78">
        <f t="shared" si="27"/>
        <v>0.98626429402858951</v>
      </c>
      <c r="AT41" s="79">
        <f t="shared" si="27"/>
        <v>0.95208401427751332</v>
      </c>
      <c r="AU41" s="80">
        <f t="shared" si="31"/>
        <v>13.841987903427206</v>
      </c>
      <c r="AV41" s="80">
        <f t="shared" si="31"/>
        <v>0.995045789766276</v>
      </c>
      <c r="AW41" s="81">
        <f t="shared" si="13"/>
        <v>0.71808532489911925</v>
      </c>
      <c r="AX41" s="82">
        <f t="shared" si="18"/>
        <v>2.1951434663108236</v>
      </c>
      <c r="AY41" s="83">
        <f t="shared" si="30"/>
        <v>-0.27686203565731482</v>
      </c>
      <c r="AZ41" s="83">
        <f t="shared" si="30"/>
        <v>-1.9902517243113649E-2</v>
      </c>
      <c r="BA41" s="83">
        <f t="shared" si="30"/>
        <v>-2.0188126348478996E-2</v>
      </c>
      <c r="BB41" s="83">
        <f t="shared" si="30"/>
        <v>-0.22849141585253996</v>
      </c>
      <c r="BC41" s="89">
        <f t="shared" si="20"/>
        <v>-0.54544409510144742</v>
      </c>
      <c r="BD41" s="89">
        <f t="shared" si="21"/>
        <v>1.9999616820386406</v>
      </c>
    </row>
    <row r="42" spans="1:103" s="93" customFormat="1" x14ac:dyDescent="0.3">
      <c r="A42" s="55">
        <v>38</v>
      </c>
      <c r="B42" s="56" t="e">
        <f>'Inserire dati'!#REF!</f>
        <v>#REF!</v>
      </c>
      <c r="C42" s="56" t="e">
        <f>'Inserire dati'!#REF!</f>
        <v>#REF!</v>
      </c>
      <c r="D42" s="56" t="e">
        <f>'Inserire dati'!#REF!</f>
        <v>#REF!</v>
      </c>
      <c r="E42" s="56">
        <f>'Inserire dati'!D39</f>
        <v>0</v>
      </c>
      <c r="F42" s="56">
        <f>'Inserire dati'!E39</f>
        <v>0</v>
      </c>
      <c r="G42" s="56">
        <f>'Inserire dati'!F39</f>
        <v>0</v>
      </c>
      <c r="H42" s="56">
        <f>'Inserire dati'!G39</f>
        <v>0</v>
      </c>
      <c r="I42" s="57">
        <v>0.45</v>
      </c>
      <c r="J42" s="57">
        <v>0.67</v>
      </c>
      <c r="K42" s="58">
        <v>0.59499999999999997</v>
      </c>
      <c r="L42" s="59">
        <f t="shared" si="4"/>
        <v>0.45</v>
      </c>
      <c r="M42" s="60">
        <v>0.5</v>
      </c>
      <c r="N42" s="57">
        <v>0.5</v>
      </c>
      <c r="O42" s="58">
        <v>0.45400000000000001</v>
      </c>
      <c r="P42" s="59">
        <f t="shared" si="5"/>
        <v>0.5</v>
      </c>
      <c r="Q42" s="61">
        <f t="shared" si="25"/>
        <v>0.22500000000000001</v>
      </c>
      <c r="R42" s="62">
        <f t="shared" si="25"/>
        <v>0.33500000000000002</v>
      </c>
      <c r="S42" s="62">
        <f t="shared" si="25"/>
        <v>0.27012999999999998</v>
      </c>
      <c r="T42" s="62">
        <f t="shared" si="7"/>
        <v>0.22500000000000001</v>
      </c>
      <c r="U42" s="63">
        <v>1</v>
      </c>
      <c r="V42" s="64">
        <v>1</v>
      </c>
      <c r="W42" s="64">
        <v>1</v>
      </c>
      <c r="X42" s="64">
        <v>1</v>
      </c>
      <c r="Y42" s="86">
        <f t="shared" si="14"/>
        <v>0</v>
      </c>
      <c r="Z42" s="87">
        <f t="shared" si="15"/>
        <v>0</v>
      </c>
      <c r="AA42" s="87">
        <f t="shared" si="8"/>
        <v>0</v>
      </c>
      <c r="AB42" s="87">
        <f t="shared" si="9"/>
        <v>0</v>
      </c>
      <c r="AC42" s="87">
        <f t="shared" si="22"/>
        <v>0</v>
      </c>
      <c r="AD42" s="69">
        <f t="shared" si="16"/>
        <v>0</v>
      </c>
      <c r="AE42" s="69">
        <f t="shared" si="26"/>
        <v>0</v>
      </c>
      <c r="AF42" s="70">
        <f t="shared" si="28"/>
        <v>0</v>
      </c>
      <c r="AG42" s="71">
        <f t="shared" si="28"/>
        <v>0</v>
      </c>
      <c r="AH42" s="72">
        <f t="shared" si="28"/>
        <v>0</v>
      </c>
      <c r="AI42" s="73">
        <v>35</v>
      </c>
      <c r="AJ42" s="1">
        <v>25</v>
      </c>
      <c r="AK42" s="74">
        <v>7</v>
      </c>
      <c r="AL42" s="73">
        <f t="shared" si="23"/>
        <v>1.980420515885558E-2</v>
      </c>
      <c r="AM42" s="1">
        <f t="shared" si="23"/>
        <v>2.7725887222397813E-2</v>
      </c>
      <c r="AN42" s="1">
        <f t="shared" si="23"/>
        <v>9.9021025794277892E-2</v>
      </c>
      <c r="AO42" s="75">
        <f t="shared" si="24"/>
        <v>0.98039060993977345</v>
      </c>
      <c r="AP42">
        <f t="shared" si="24"/>
        <v>0.97265494741228553</v>
      </c>
      <c r="AQ42" s="76">
        <f t="shared" si="24"/>
        <v>0.90572366426390671</v>
      </c>
      <c r="AR42" s="88">
        <f t="shared" si="27"/>
        <v>0.99016294281611617</v>
      </c>
      <c r="AS42" s="78">
        <f t="shared" si="27"/>
        <v>0.98626429402858951</v>
      </c>
      <c r="AT42" s="79">
        <f t="shared" si="27"/>
        <v>0.95208401427751332</v>
      </c>
      <c r="AU42" s="80">
        <f t="shared" si="31"/>
        <v>13.570554963419966</v>
      </c>
      <c r="AV42" s="80">
        <f t="shared" si="31"/>
        <v>0.97553354874696296</v>
      </c>
      <c r="AW42" s="81">
        <f t="shared" si="13"/>
        <v>0.6984492439272868</v>
      </c>
      <c r="AX42" s="82">
        <f t="shared" si="18"/>
        <v>1.9881933838920127</v>
      </c>
      <c r="AY42" s="83">
        <f t="shared" si="30"/>
        <v>-0.27143294000724083</v>
      </c>
      <c r="AZ42" s="83">
        <f t="shared" si="30"/>
        <v>-1.9512241019313037E-2</v>
      </c>
      <c r="BA42" s="83">
        <f t="shared" si="30"/>
        <v>-1.9636080971832448E-2</v>
      </c>
      <c r="BB42" s="83">
        <f t="shared" si="30"/>
        <v>-0.20695008241881085</v>
      </c>
      <c r="BC42" s="89">
        <f t="shared" si="20"/>
        <v>-0.51753134441719717</v>
      </c>
      <c r="BD42" s="89">
        <f t="shared" si="21"/>
        <v>1.8976149295297229</v>
      </c>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row>
    <row r="43" spans="1:103" x14ac:dyDescent="0.3">
      <c r="A43" s="55">
        <v>39</v>
      </c>
      <c r="B43" s="56" t="e">
        <f>'Inserire dati'!#REF!</f>
        <v>#REF!</v>
      </c>
      <c r="C43" s="56" t="e">
        <f>'Inserire dati'!#REF!</f>
        <v>#REF!</v>
      </c>
      <c r="D43" s="56" t="e">
        <f>'Inserire dati'!#REF!</f>
        <v>#REF!</v>
      </c>
      <c r="E43" s="56">
        <f>'Inserire dati'!D40</f>
        <v>0</v>
      </c>
      <c r="F43" s="56">
        <f>'Inserire dati'!E40</f>
        <v>0</v>
      </c>
      <c r="G43" s="56">
        <f>'Inserire dati'!F40</f>
        <v>0</v>
      </c>
      <c r="H43" s="56">
        <f>'Inserire dati'!G40</f>
        <v>0</v>
      </c>
      <c r="I43" s="57">
        <v>0.45</v>
      </c>
      <c r="J43" s="57">
        <v>0.67</v>
      </c>
      <c r="K43" s="58">
        <v>0.59499999999999997</v>
      </c>
      <c r="L43" s="59">
        <f t="shared" si="4"/>
        <v>0.45</v>
      </c>
      <c r="M43" s="60">
        <v>0.5</v>
      </c>
      <c r="N43" s="57">
        <v>0.5</v>
      </c>
      <c r="O43" s="58">
        <v>0.45400000000000001</v>
      </c>
      <c r="P43" s="59">
        <f t="shared" si="5"/>
        <v>0.5</v>
      </c>
      <c r="Q43" s="61">
        <f t="shared" si="25"/>
        <v>0.22500000000000001</v>
      </c>
      <c r="R43" s="62">
        <f t="shared" si="25"/>
        <v>0.33500000000000002</v>
      </c>
      <c r="S43" s="62">
        <f t="shared" si="25"/>
        <v>0.27012999999999998</v>
      </c>
      <c r="T43" s="62">
        <f t="shared" si="7"/>
        <v>0.22500000000000001</v>
      </c>
      <c r="U43" s="63">
        <v>1</v>
      </c>
      <c r="V43" s="64">
        <v>1</v>
      </c>
      <c r="W43" s="64">
        <v>1</v>
      </c>
      <c r="X43" s="64">
        <v>1</v>
      </c>
      <c r="Y43" s="86">
        <f t="shared" si="14"/>
        <v>0</v>
      </c>
      <c r="Z43" s="87">
        <f t="shared" si="15"/>
        <v>0</v>
      </c>
      <c r="AA43" s="87">
        <f t="shared" si="8"/>
        <v>0</v>
      </c>
      <c r="AB43" s="87">
        <f t="shared" si="9"/>
        <v>0</v>
      </c>
      <c r="AC43" s="87">
        <f t="shared" si="22"/>
        <v>0</v>
      </c>
      <c r="AD43" s="69">
        <f t="shared" si="16"/>
        <v>0</v>
      </c>
      <c r="AE43" s="69">
        <f t="shared" si="26"/>
        <v>0</v>
      </c>
      <c r="AF43" s="70">
        <f t="shared" si="28"/>
        <v>0</v>
      </c>
      <c r="AG43" s="71">
        <f t="shared" si="28"/>
        <v>0</v>
      </c>
      <c r="AH43" s="72">
        <f t="shared" si="28"/>
        <v>0</v>
      </c>
      <c r="AI43" s="73">
        <v>35</v>
      </c>
      <c r="AJ43" s="1">
        <v>25</v>
      </c>
      <c r="AK43" s="74">
        <v>7</v>
      </c>
      <c r="AL43" s="73">
        <f t="shared" si="23"/>
        <v>1.980420515885558E-2</v>
      </c>
      <c r="AM43" s="1">
        <f t="shared" si="23"/>
        <v>2.7725887222397813E-2</v>
      </c>
      <c r="AN43" s="1">
        <f t="shared" si="23"/>
        <v>9.9021025794277892E-2</v>
      </c>
      <c r="AO43" s="75">
        <f t="shared" si="24"/>
        <v>0.98039060993977345</v>
      </c>
      <c r="AP43">
        <f t="shared" si="24"/>
        <v>0.97265494741228553</v>
      </c>
      <c r="AQ43" s="76">
        <f t="shared" si="24"/>
        <v>0.90572366426390671</v>
      </c>
      <c r="AR43" s="88">
        <f t="shared" si="27"/>
        <v>0.99016294281611617</v>
      </c>
      <c r="AS43" s="78">
        <f t="shared" si="27"/>
        <v>0.98626429402858951</v>
      </c>
      <c r="AT43" s="79">
        <f t="shared" si="27"/>
        <v>0.95208401427751332</v>
      </c>
      <c r="AU43" s="80">
        <f t="shared" si="31"/>
        <v>13.304444657808521</v>
      </c>
      <c r="AV43" s="80">
        <f t="shared" si="31"/>
        <v>0.95640393087274678</v>
      </c>
      <c r="AW43" s="81">
        <f t="shared" si="13"/>
        <v>0.67935011262224576</v>
      </c>
      <c r="AX43" s="82">
        <f t="shared" si="18"/>
        <v>1.80075379692393</v>
      </c>
      <c r="AY43" s="83">
        <f t="shared" si="30"/>
        <v>-0.26611030561144489</v>
      </c>
      <c r="AZ43" s="83">
        <f t="shared" si="30"/>
        <v>-1.9129617874216187E-2</v>
      </c>
      <c r="BA43" s="83">
        <f t="shared" si="30"/>
        <v>-1.9099131305041039E-2</v>
      </c>
      <c r="BB43" s="83">
        <f t="shared" si="30"/>
        <v>-0.18743958696808272</v>
      </c>
      <c r="BC43" s="89">
        <f t="shared" si="20"/>
        <v>-0.49177864175878483</v>
      </c>
      <c r="BD43" s="89">
        <f t="shared" si="21"/>
        <v>1.8031883531155444</v>
      </c>
    </row>
    <row r="44" spans="1:103" ht="15" customHeight="1" x14ac:dyDescent="0.3">
      <c r="A44" s="55">
        <v>40</v>
      </c>
      <c r="B44" s="56" t="e">
        <f>'Inserire dati'!#REF!</f>
        <v>#REF!</v>
      </c>
      <c r="C44" s="56" t="e">
        <f>'Inserire dati'!#REF!</f>
        <v>#REF!</v>
      </c>
      <c r="D44" s="56" t="e">
        <f>'Inserire dati'!#REF!</f>
        <v>#REF!</v>
      </c>
      <c r="E44" s="56">
        <f>'Inserire dati'!D41</f>
        <v>0</v>
      </c>
      <c r="F44" s="56">
        <f>'Inserire dati'!E41</f>
        <v>0</v>
      </c>
      <c r="G44" s="56">
        <f>'Inserire dati'!F41</f>
        <v>0</v>
      </c>
      <c r="H44" s="56">
        <f>'Inserire dati'!G41</f>
        <v>0</v>
      </c>
      <c r="I44" s="57">
        <v>0.45</v>
      </c>
      <c r="J44" s="57">
        <v>0.67</v>
      </c>
      <c r="K44" s="58">
        <v>0.59499999999999997</v>
      </c>
      <c r="L44" s="59">
        <f t="shared" si="4"/>
        <v>0.45</v>
      </c>
      <c r="M44" s="60">
        <v>0.5</v>
      </c>
      <c r="N44" s="57">
        <v>0.5</v>
      </c>
      <c r="O44" s="58">
        <v>0.45400000000000001</v>
      </c>
      <c r="P44" s="59">
        <f t="shared" si="5"/>
        <v>0.5</v>
      </c>
      <c r="Q44" s="61">
        <f t="shared" si="25"/>
        <v>0.22500000000000001</v>
      </c>
      <c r="R44" s="62">
        <f t="shared" si="25"/>
        <v>0.33500000000000002</v>
      </c>
      <c r="S44" s="62">
        <f t="shared" si="25"/>
        <v>0.27012999999999998</v>
      </c>
      <c r="T44" s="62">
        <f t="shared" si="7"/>
        <v>0.22500000000000001</v>
      </c>
      <c r="U44" s="63">
        <v>1</v>
      </c>
      <c r="V44" s="64">
        <v>1</v>
      </c>
      <c r="W44" s="64">
        <v>1</v>
      </c>
      <c r="X44" s="64">
        <v>1</v>
      </c>
      <c r="Y44" s="86">
        <f t="shared" si="14"/>
        <v>0</v>
      </c>
      <c r="Z44" s="87">
        <f t="shared" si="15"/>
        <v>0</v>
      </c>
      <c r="AA44" s="87">
        <f t="shared" si="8"/>
        <v>0</v>
      </c>
      <c r="AB44" s="87">
        <f t="shared" si="9"/>
        <v>0</v>
      </c>
      <c r="AC44" s="87">
        <f t="shared" si="22"/>
        <v>0</v>
      </c>
      <c r="AD44" s="69">
        <f t="shared" si="16"/>
        <v>0</v>
      </c>
      <c r="AE44" s="69">
        <f t="shared" si="26"/>
        <v>0</v>
      </c>
      <c r="AF44" s="70">
        <f t="shared" si="28"/>
        <v>0</v>
      </c>
      <c r="AG44" s="71">
        <f t="shared" si="28"/>
        <v>0</v>
      </c>
      <c r="AH44" s="72">
        <f t="shared" si="28"/>
        <v>0</v>
      </c>
      <c r="AI44" s="73">
        <v>35</v>
      </c>
      <c r="AJ44" s="1">
        <v>25</v>
      </c>
      <c r="AK44" s="74">
        <v>7</v>
      </c>
      <c r="AL44" s="73">
        <f t="shared" si="23"/>
        <v>1.980420515885558E-2</v>
      </c>
      <c r="AM44" s="1">
        <f t="shared" si="23"/>
        <v>2.7725887222397813E-2</v>
      </c>
      <c r="AN44" s="1">
        <f t="shared" si="23"/>
        <v>9.9021025794277892E-2</v>
      </c>
      <c r="AO44" s="75">
        <f t="shared" si="24"/>
        <v>0.98039060993977345</v>
      </c>
      <c r="AP44">
        <f t="shared" si="24"/>
        <v>0.97265494741228553</v>
      </c>
      <c r="AQ44" s="76">
        <f t="shared" si="24"/>
        <v>0.90572366426390671</v>
      </c>
      <c r="AR44" s="88">
        <f t="shared" si="27"/>
        <v>0.99016294281611617</v>
      </c>
      <c r="AS44" s="78">
        <f t="shared" si="27"/>
        <v>0.98626429402858951</v>
      </c>
      <c r="AT44" s="79">
        <f t="shared" si="27"/>
        <v>0.95208401427751332</v>
      </c>
      <c r="AU44" s="80">
        <f t="shared" si="31"/>
        <v>13.043552612978855</v>
      </c>
      <c r="AV44" s="80">
        <f t="shared" si="31"/>
        <v>0.93764943313712912</v>
      </c>
      <c r="AW44" s="81">
        <f t="shared" si="13"/>
        <v>0.66077324806712068</v>
      </c>
      <c r="AX44" s="82">
        <f t="shared" si="18"/>
        <v>1.6309853273870849</v>
      </c>
      <c r="AY44" s="83">
        <f t="shared" si="30"/>
        <v>-0.26089204482966544</v>
      </c>
      <c r="AZ44" s="83">
        <f t="shared" si="30"/>
        <v>-1.8754497735617659E-2</v>
      </c>
      <c r="BA44" s="83">
        <f t="shared" si="30"/>
        <v>-1.8576864555125083E-2</v>
      </c>
      <c r="BB44" s="83">
        <f t="shared" si="30"/>
        <v>-0.1697684695368451</v>
      </c>
      <c r="BC44" s="89">
        <f t="shared" si="20"/>
        <v>-0.46799187665725328</v>
      </c>
      <c r="BD44" s="89">
        <f t="shared" si="21"/>
        <v>1.7159702144099287</v>
      </c>
    </row>
  </sheetData>
  <mergeCells count="36">
    <mergeCell ref="V2:V4"/>
    <mergeCell ref="W2:W4"/>
    <mergeCell ref="X2:X4"/>
    <mergeCell ref="AI2:AK2"/>
    <mergeCell ref="I2:I4"/>
    <mergeCell ref="J2:J4"/>
    <mergeCell ref="K2:K4"/>
    <mergeCell ref="L2:L4"/>
    <mergeCell ref="M2:M4"/>
    <mergeCell ref="N2:N4"/>
    <mergeCell ref="AD1:AH1"/>
    <mergeCell ref="AU1:AX1"/>
    <mergeCell ref="AY1:BB1"/>
    <mergeCell ref="BC1:BC4"/>
    <mergeCell ref="Y1:AC1"/>
    <mergeCell ref="AL2:AN2"/>
    <mergeCell ref="AI3:AK3"/>
    <mergeCell ref="AL3:AN3"/>
    <mergeCell ref="O2:O4"/>
    <mergeCell ref="P2:P4"/>
    <mergeCell ref="Q2:Q4"/>
    <mergeCell ref="R2:R4"/>
    <mergeCell ref="S2:S4"/>
    <mergeCell ref="T2:T4"/>
    <mergeCell ref="U2:U4"/>
    <mergeCell ref="BD1:BD4"/>
    <mergeCell ref="BE1:BG1"/>
    <mergeCell ref="AO2:AQ2"/>
    <mergeCell ref="AR2:AT2"/>
    <mergeCell ref="AO3:AQ3"/>
    <mergeCell ref="AR3:AT3"/>
    <mergeCell ref="B1:H1"/>
    <mergeCell ref="I1:L1"/>
    <mergeCell ref="M1:P1"/>
    <mergeCell ref="Q1:T1"/>
    <mergeCell ref="U1:X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B9366-137D-4CBA-9FA2-6A8E43AA74C4}">
  <dimension ref="A2:G12"/>
  <sheetViews>
    <sheetView topLeftCell="B1" workbookViewId="0">
      <selection activeCell="B2" sqref="B2"/>
    </sheetView>
  </sheetViews>
  <sheetFormatPr defaultRowHeight="14.4" x14ac:dyDescent="0.3"/>
  <cols>
    <col min="1" max="1" width="24.21875" style="133" bestFit="1" customWidth="1"/>
  </cols>
  <sheetData>
    <row r="2" spans="1:7" x14ac:dyDescent="0.3">
      <c r="A2" s="133" t="s">
        <v>60</v>
      </c>
      <c r="B2" s="133" t="s">
        <v>62</v>
      </c>
    </row>
    <row r="4" spans="1:7" x14ac:dyDescent="0.3">
      <c r="B4" s="134" t="s">
        <v>64</v>
      </c>
    </row>
    <row r="5" spans="1:7" x14ac:dyDescent="0.3">
      <c r="B5" s="135" t="s">
        <v>61</v>
      </c>
    </row>
    <row r="6" spans="1:7" x14ac:dyDescent="0.3">
      <c r="B6" s="136" t="s">
        <v>63</v>
      </c>
    </row>
    <row r="8" spans="1:7" x14ac:dyDescent="0.3">
      <c r="A8" s="133" t="s">
        <v>65</v>
      </c>
      <c r="B8" t="s">
        <v>66</v>
      </c>
    </row>
    <row r="9" spans="1:7" x14ac:dyDescent="0.3">
      <c r="B9" s="134" t="s">
        <v>64</v>
      </c>
    </row>
    <row r="10" spans="1:7" x14ac:dyDescent="0.3">
      <c r="B10" t="s">
        <v>67</v>
      </c>
      <c r="G10" t="s">
        <v>70</v>
      </c>
    </row>
    <row r="11" spans="1:7" x14ac:dyDescent="0.3">
      <c r="B11" t="s">
        <v>68</v>
      </c>
    </row>
    <row r="12" spans="1:7" x14ac:dyDescent="0.3">
      <c r="B12"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Inserire dati</vt:lpstr>
      <vt:lpstr>Calcoli</vt:lpstr>
      <vt:lpstr>Spiegazione formule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Sebastian Brocco</cp:lastModifiedBy>
  <dcterms:created xsi:type="dcterms:W3CDTF">2015-06-05T18:19:34Z</dcterms:created>
  <dcterms:modified xsi:type="dcterms:W3CDTF">2023-11-08T16:38:26Z</dcterms:modified>
</cp:coreProperties>
</file>